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07973664R\Downloads\"/>
    </mc:Choice>
  </mc:AlternateContent>
  <bookViews>
    <workbookView xWindow="0" yWindow="0" windowWidth="28800" windowHeight="11985" tabRatio="500" firstSheet="1" activeTab="1"/>
  </bookViews>
  <sheets>
    <sheet name="Instrucciones de Uso" sheetId="1" r:id="rId1"/>
    <sheet name="Introducción de Datos" sheetId="2" r:id="rId2"/>
    <sheet name="Comentarios ítems" sheetId="3" r:id="rId3"/>
    <sheet name="Tablas-Tiempos" sheetId="4" r:id="rId4"/>
    <sheet name="Resumen de Datos" sheetId="5" r:id="rId5"/>
    <sheet name="RESULTADOS" sheetId="6" r:id="rId6"/>
  </sheets>
  <definedNames>
    <definedName name="_xlnm.Print_Area" localSheetId="5">RESULTADOS!$A$1:$E$39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62" i="4" l="1"/>
  <c r="D62" i="4"/>
  <c r="C62" i="4"/>
  <c r="E256" i="2" l="1"/>
  <c r="G17" i="5" l="1"/>
  <c r="G18" i="5" l="1"/>
  <c r="G16" i="5"/>
  <c r="G13" i="5"/>
  <c r="E252" i="2"/>
  <c r="E251" i="2"/>
  <c r="E250" i="2"/>
  <c r="E249" i="2"/>
  <c r="E248" i="2"/>
  <c r="E247" i="2"/>
  <c r="E145" i="2" l="1"/>
  <c r="C6" i="6"/>
  <c r="G48" i="5"/>
  <c r="G47" i="5"/>
  <c r="G46" i="5"/>
  <c r="G45" i="5"/>
  <c r="G42" i="5"/>
  <c r="G41" i="5"/>
  <c r="G40" i="5"/>
  <c r="G39" i="5"/>
  <c r="G38" i="5"/>
  <c r="G37" i="5"/>
  <c r="G36" i="5"/>
  <c r="G33" i="5"/>
  <c r="G32" i="5"/>
  <c r="G31" i="5"/>
  <c r="G30" i="5"/>
  <c r="G29" i="5"/>
  <c r="G26" i="5"/>
  <c r="G25" i="5"/>
  <c r="G24" i="5"/>
  <c r="G23" i="5"/>
  <c r="G22" i="5"/>
  <c r="G19" i="5"/>
  <c r="G15" i="5"/>
  <c r="G10" i="5"/>
  <c r="G9" i="5"/>
  <c r="B3" i="5"/>
  <c r="B3" i="6" s="1"/>
  <c r="E360" i="2"/>
  <c r="G359" i="2"/>
  <c r="G364" i="2" s="1"/>
  <c r="G366" i="2" s="1"/>
  <c r="G368" i="2" s="1"/>
  <c r="C32" i="6" s="1"/>
  <c r="F359" i="2"/>
  <c r="F364" i="2" s="1"/>
  <c r="F366" i="2" s="1"/>
  <c r="F368" i="2" s="1"/>
  <c r="C24" i="6" s="1"/>
  <c r="E359" i="2"/>
  <c r="E355" i="2"/>
  <c r="E354" i="2"/>
  <c r="E350" i="2"/>
  <c r="E349" i="2"/>
  <c r="G336" i="2"/>
  <c r="F336" i="2"/>
  <c r="E336" i="2"/>
  <c r="G332" i="2"/>
  <c r="F332" i="2"/>
  <c r="E332" i="2"/>
  <c r="F331" i="2"/>
  <c r="E331" i="2"/>
  <c r="F330" i="2"/>
  <c r="E330" i="2"/>
  <c r="F329" i="2"/>
  <c r="E329" i="2"/>
  <c r="E328" i="2"/>
  <c r="G327" i="2"/>
  <c r="E327" i="2"/>
  <c r="E323" i="2"/>
  <c r="F322" i="2"/>
  <c r="E322" i="2"/>
  <c r="F318" i="2"/>
  <c r="E318" i="2"/>
  <c r="F317" i="2"/>
  <c r="E317" i="2"/>
  <c r="G316" i="2"/>
  <c r="F316" i="2"/>
  <c r="E316" i="2"/>
  <c r="G315" i="2"/>
  <c r="F315" i="2"/>
  <c r="E315" i="2"/>
  <c r="G314" i="2"/>
  <c r="F314" i="2"/>
  <c r="E314" i="2"/>
  <c r="G313" i="2"/>
  <c r="E313" i="2"/>
  <c r="G312" i="2"/>
  <c r="E312" i="2"/>
  <c r="G299" i="2"/>
  <c r="F299" i="2"/>
  <c r="E299" i="2"/>
  <c r="G298" i="2"/>
  <c r="F298" i="2"/>
  <c r="E298" i="2"/>
  <c r="G297" i="2"/>
  <c r="F297" i="2"/>
  <c r="E297" i="2"/>
  <c r="G296" i="2"/>
  <c r="E296" i="2"/>
  <c r="G295" i="2"/>
  <c r="E295" i="2"/>
  <c r="G291" i="2"/>
  <c r="F291" i="2"/>
  <c r="E291" i="2"/>
  <c r="G289" i="2"/>
  <c r="F289" i="2"/>
  <c r="E289" i="2"/>
  <c r="G288" i="2"/>
  <c r="F288" i="2"/>
  <c r="E288" i="2"/>
  <c r="G287" i="2"/>
  <c r="F287" i="2"/>
  <c r="E287" i="2"/>
  <c r="E283" i="2"/>
  <c r="G282" i="2"/>
  <c r="F282" i="2"/>
  <c r="E282" i="2"/>
  <c r="G281" i="2"/>
  <c r="F281" i="2"/>
  <c r="E281" i="2"/>
  <c r="G277" i="2"/>
  <c r="F277" i="2"/>
  <c r="E277" i="2"/>
  <c r="G276" i="2"/>
  <c r="F276" i="2"/>
  <c r="E276" i="2"/>
  <c r="G275" i="2"/>
  <c r="F275" i="2"/>
  <c r="E275" i="2"/>
  <c r="G274" i="2"/>
  <c r="F274" i="2"/>
  <c r="E274" i="2"/>
  <c r="G273" i="2"/>
  <c r="F273" i="2"/>
  <c r="E273" i="2"/>
  <c r="G260" i="2"/>
  <c r="F260" i="2"/>
  <c r="E260" i="2"/>
  <c r="G252" i="2"/>
  <c r="F252" i="2"/>
  <c r="G251" i="2"/>
  <c r="F251" i="2"/>
  <c r="G250" i="2"/>
  <c r="F250" i="2"/>
  <c r="F247" i="2"/>
  <c r="F246" i="2"/>
  <c r="E246" i="2"/>
  <c r="F245" i="2"/>
  <c r="E245" i="2"/>
  <c r="F244" i="2"/>
  <c r="E244" i="2"/>
  <c r="F243" i="2"/>
  <c r="E243" i="2"/>
  <c r="F242" i="2"/>
  <c r="E242" i="2"/>
  <c r="F241" i="2"/>
  <c r="E241" i="2"/>
  <c r="F240" i="2"/>
  <c r="E240" i="2"/>
  <c r="F239" i="2"/>
  <c r="E239" i="2"/>
  <c r="G235" i="2"/>
  <c r="F235" i="2"/>
  <c r="E235" i="2"/>
  <c r="E231" i="2"/>
  <c r="F230" i="2"/>
  <c r="E230" i="2"/>
  <c r="E229" i="2"/>
  <c r="G228" i="2"/>
  <c r="F228" i="2"/>
  <c r="E228" i="2"/>
  <c r="G227" i="2"/>
  <c r="F227" i="2"/>
  <c r="E227" i="2"/>
  <c r="F226" i="2"/>
  <c r="E226" i="2"/>
  <c r="F225" i="2"/>
  <c r="E225" i="2"/>
  <c r="F224" i="2"/>
  <c r="E224" i="2"/>
  <c r="G220" i="2"/>
  <c r="F220" i="2"/>
  <c r="E220" i="2"/>
  <c r="G216" i="2"/>
  <c r="F216" i="2"/>
  <c r="E216" i="2"/>
  <c r="G212" i="2"/>
  <c r="F212" i="2"/>
  <c r="E212" i="2"/>
  <c r="G211" i="2"/>
  <c r="F211" i="2"/>
  <c r="E211" i="2"/>
  <c r="E207" i="2"/>
  <c r="G203" i="2"/>
  <c r="F203" i="2"/>
  <c r="E203" i="2"/>
  <c r="F199" i="2"/>
  <c r="E199" i="2"/>
  <c r="F198" i="2"/>
  <c r="E198" i="2"/>
  <c r="F197" i="2"/>
  <c r="E197" i="2"/>
  <c r="G193" i="2"/>
  <c r="F193" i="2"/>
  <c r="E193" i="2"/>
  <c r="E189" i="2"/>
  <c r="F188" i="2"/>
  <c r="E188" i="2"/>
  <c r="F184" i="2"/>
  <c r="E184" i="2"/>
  <c r="F183" i="2"/>
  <c r="E183" i="2"/>
  <c r="F179" i="2"/>
  <c r="E179" i="2"/>
  <c r="G178" i="2"/>
  <c r="F178" i="2"/>
  <c r="E178" i="2"/>
  <c r="F174" i="2"/>
  <c r="E174" i="2"/>
  <c r="F173" i="2"/>
  <c r="E173" i="2"/>
  <c r="E172" i="2"/>
  <c r="G171" i="2"/>
  <c r="F171" i="2"/>
  <c r="E171" i="2"/>
  <c r="G170" i="2"/>
  <c r="F170" i="2"/>
  <c r="E170" i="2"/>
  <c r="F166" i="2"/>
  <c r="E166" i="2"/>
  <c r="F165" i="2"/>
  <c r="E165" i="2"/>
  <c r="F164" i="2"/>
  <c r="E164" i="2"/>
  <c r="F163" i="2"/>
  <c r="E163" i="2"/>
  <c r="G162" i="2"/>
  <c r="F162" i="2"/>
  <c r="E162" i="2"/>
  <c r="E149" i="2"/>
  <c r="F145" i="2"/>
  <c r="E141" i="2"/>
  <c r="E137" i="2"/>
  <c r="E136" i="2"/>
  <c r="E132" i="2"/>
  <c r="E128" i="2"/>
  <c r="E127" i="2"/>
  <c r="E126" i="2"/>
  <c r="E125" i="2"/>
  <c r="E124" i="2"/>
  <c r="E123" i="2"/>
  <c r="E122" i="2"/>
  <c r="E121" i="2"/>
  <c r="E117" i="2"/>
  <c r="E113" i="2"/>
  <c r="E112" i="2"/>
  <c r="E111" i="2"/>
  <c r="E110" i="2"/>
  <c r="E106" i="2"/>
  <c r="E105" i="2"/>
  <c r="E104" i="2"/>
  <c r="F103" i="2"/>
  <c r="E103" i="2"/>
  <c r="F102" i="2"/>
  <c r="E102" i="2"/>
  <c r="E101" i="2"/>
  <c r="E100" i="2"/>
  <c r="F99" i="2"/>
  <c r="E99" i="2"/>
  <c r="F98" i="2"/>
  <c r="E98" i="2"/>
  <c r="F97" i="2"/>
  <c r="E97" i="2"/>
  <c r="F96" i="2"/>
  <c r="E96" i="2"/>
  <c r="F92" i="2"/>
  <c r="E92" i="2"/>
  <c r="F91" i="2"/>
  <c r="E91" i="2"/>
  <c r="F90" i="2"/>
  <c r="E90" i="2"/>
  <c r="F86" i="2"/>
  <c r="E86" i="2"/>
  <c r="D82" i="2"/>
  <c r="G14" i="5" s="1"/>
  <c r="E81" i="2"/>
  <c r="F80" i="2"/>
  <c r="E80" i="2"/>
  <c r="G79" i="2"/>
  <c r="F79" i="2"/>
  <c r="E79" i="2"/>
  <c r="G78" i="2"/>
  <c r="F78" i="2"/>
  <c r="E78" i="2"/>
  <c r="G77" i="2"/>
  <c r="F77" i="2"/>
  <c r="E77" i="2"/>
  <c r="G76" i="2"/>
  <c r="F76" i="2"/>
  <c r="E76" i="2"/>
  <c r="G75" i="2"/>
  <c r="F75" i="2"/>
  <c r="E75" i="2"/>
  <c r="G74" i="2"/>
  <c r="F74" i="2"/>
  <c r="E74" i="2"/>
  <c r="G60" i="2"/>
  <c r="E60" i="2"/>
  <c r="G59" i="2"/>
  <c r="E59" i="2"/>
  <c r="G58" i="2"/>
  <c r="E58" i="2"/>
  <c r="G57" i="2"/>
  <c r="F57" i="2"/>
  <c r="E57" i="2"/>
  <c r="F54" i="2"/>
  <c r="E54" i="2"/>
  <c r="F50" i="2"/>
  <c r="E50" i="2"/>
  <c r="F49" i="2"/>
  <c r="E49" i="2"/>
  <c r="F48" i="2"/>
  <c r="E48" i="2"/>
  <c r="F47" i="2"/>
  <c r="E47" i="2"/>
  <c r="F46" i="2"/>
  <c r="E46" i="2"/>
  <c r="F45" i="2"/>
  <c r="E45" i="2"/>
  <c r="F44" i="2"/>
  <c r="E44" i="2"/>
  <c r="F43" i="2"/>
  <c r="E43" i="2"/>
  <c r="F42" i="2"/>
  <c r="E42" i="2"/>
  <c r="F41" i="2"/>
  <c r="E41" i="2"/>
  <c r="F40" i="2"/>
  <c r="E40" i="2"/>
  <c r="F39" i="2"/>
  <c r="E39" i="2"/>
  <c r="F38" i="2"/>
  <c r="E38" i="2"/>
  <c r="F37" i="2"/>
  <c r="E37" i="2"/>
  <c r="F36" i="2"/>
  <c r="E36" i="2"/>
  <c r="F35" i="2"/>
  <c r="E35" i="2"/>
  <c r="E31" i="2"/>
  <c r="F30" i="2"/>
  <c r="E30" i="2"/>
  <c r="D29" i="2"/>
  <c r="G61" i="2" s="1"/>
  <c r="F28" i="2"/>
  <c r="E28" i="2"/>
  <c r="F27" i="2"/>
  <c r="E27" i="2"/>
  <c r="G26" i="2"/>
  <c r="F26" i="2"/>
  <c r="E26" i="2"/>
  <c r="F25" i="2"/>
  <c r="E25" i="2"/>
  <c r="G24" i="2"/>
  <c r="F24" i="2"/>
  <c r="E24" i="2"/>
  <c r="F23" i="2"/>
  <c r="E23" i="2"/>
  <c r="G22" i="2"/>
  <c r="F22" i="2"/>
  <c r="E22" i="2"/>
  <c r="G21" i="2"/>
  <c r="F21" i="2"/>
  <c r="E21" i="2"/>
  <c r="G20" i="2"/>
  <c r="F20" i="2"/>
  <c r="E20" i="2"/>
  <c r="G19" i="2"/>
  <c r="F19" i="2"/>
  <c r="E19" i="2"/>
  <c r="G18" i="2"/>
  <c r="F18" i="2"/>
  <c r="E18" i="2"/>
  <c r="G17" i="2"/>
  <c r="F17" i="2"/>
  <c r="E17" i="2"/>
  <c r="G16" i="2"/>
  <c r="F16" i="2"/>
  <c r="E16" i="2"/>
  <c r="G15" i="2"/>
  <c r="F15" i="2"/>
  <c r="E15" i="2"/>
  <c r="G14" i="2"/>
  <c r="F14" i="2"/>
  <c r="E14" i="2"/>
  <c r="E264" i="2" l="1"/>
  <c r="E266" i="2" s="1"/>
  <c r="E268" i="2" s="1"/>
  <c r="C13" i="6" s="1"/>
  <c r="F264" i="2"/>
  <c r="F266" i="2" s="1"/>
  <c r="F268" i="2" s="1"/>
  <c r="C21" i="6" s="1"/>
  <c r="G264" i="2"/>
  <c r="G266" i="2" s="1"/>
  <c r="G268" i="2" s="1"/>
  <c r="C29" i="6" s="1"/>
  <c r="F153" i="2"/>
  <c r="F155" i="2" s="1"/>
  <c r="F157" i="2" s="1"/>
  <c r="C20" i="6" s="1"/>
  <c r="G153" i="2"/>
  <c r="G155" i="2" s="1"/>
  <c r="G157" i="2" s="1"/>
  <c r="C28" i="6" s="1"/>
  <c r="E153" i="2"/>
  <c r="E155" i="2" s="1"/>
  <c r="E157" i="2" s="1"/>
  <c r="C12" i="6" s="1"/>
  <c r="F283" i="2"/>
  <c r="E340" i="2"/>
  <c r="E342" i="2" s="1"/>
  <c r="G340" i="2"/>
  <c r="G342" i="2" s="1"/>
  <c r="G344" i="2" s="1"/>
  <c r="C31" i="6" s="1"/>
  <c r="F290" i="2"/>
  <c r="G290" i="2"/>
  <c r="E364" i="2"/>
  <c r="E366" i="2" s="1"/>
  <c r="G283" i="2"/>
  <c r="F340" i="2"/>
  <c r="F342" i="2" s="1"/>
  <c r="F344" i="2" s="1"/>
  <c r="C23" i="6" s="1"/>
  <c r="E290" i="2"/>
  <c r="E303" i="2" s="1"/>
  <c r="E305" i="2" s="1"/>
  <c r="E307" i="2" s="1"/>
  <c r="C14" i="6" s="1"/>
  <c r="E56" i="2"/>
  <c r="F56" i="2"/>
  <c r="G56" i="2"/>
  <c r="G65" i="2" s="1"/>
  <c r="G67" i="2" s="1"/>
  <c r="G69" i="2" s="1"/>
  <c r="C27" i="6" s="1"/>
  <c r="G8" i="5"/>
  <c r="E61" i="2"/>
  <c r="F61" i="2"/>
  <c r="E344" i="2" l="1"/>
  <c r="C15" i="6" s="1"/>
  <c r="E368" i="2"/>
  <c r="C16" i="6" s="1"/>
  <c r="E65" i="2"/>
  <c r="E67" i="2" s="1"/>
  <c r="E69" i="2" s="1"/>
  <c r="C11" i="6" s="1"/>
  <c r="F303" i="2"/>
  <c r="F305" i="2" s="1"/>
  <c r="G303" i="2"/>
  <c r="G305" i="2" s="1"/>
  <c r="G307" i="2" s="1"/>
  <c r="F65" i="2"/>
  <c r="F67" i="2" s="1"/>
  <c r="F69" i="2" s="1"/>
  <c r="C19" i="6" s="1"/>
  <c r="C30" i="6" l="1"/>
  <c r="C26" i="6" s="1"/>
  <c r="C10" i="6"/>
  <c r="F307" i="2"/>
  <c r="C22" i="6" l="1"/>
  <c r="C18" i="6" s="1"/>
</calcChain>
</file>

<file path=xl/sharedStrings.xml><?xml version="1.0" encoding="utf-8"?>
<sst xmlns="http://schemas.openxmlformats.org/spreadsheetml/2006/main" count="1847" uniqueCount="643">
  <si>
    <t>Introducción</t>
  </si>
  <si>
    <t>La hoja de cálculo se encuentra protegida para evitar modificaciones accidentales en el algoritmo de cálculo.</t>
  </si>
  <si>
    <t xml:space="preserve">Nombre del centro </t>
  </si>
  <si>
    <t>Área de RX (Radiología)</t>
  </si>
  <si>
    <t>Control de calidad de los equipos (pruebas de constancia)</t>
  </si>
  <si>
    <t>Tiempo anual en horas dedicado a esta tarea</t>
  </si>
  <si>
    <t>Ítem</t>
  </si>
  <si>
    <t>Tipo de Equipo</t>
  </si>
  <si>
    <t>Especialista en Radiofísica (RF)</t>
  </si>
  <si>
    <t>Técnico Especialista (TE)</t>
  </si>
  <si>
    <t>Administrativo (AD)</t>
  </si>
  <si>
    <t>Comentarios</t>
  </si>
  <si>
    <t>RX1</t>
  </si>
  <si>
    <t>Mamógrafo</t>
  </si>
  <si>
    <t>RX2</t>
  </si>
  <si>
    <t>Mamógrafo 3D (Tomosíntesis)</t>
  </si>
  <si>
    <t>RX3</t>
  </si>
  <si>
    <t>CT</t>
  </si>
  <si>
    <t>RX4</t>
  </si>
  <si>
    <t>CT Espectral</t>
  </si>
  <si>
    <t>RX5</t>
  </si>
  <si>
    <t>Arco Quirúrgico en C</t>
  </si>
  <si>
    <t>RX6</t>
  </si>
  <si>
    <t>Arco Quirúrgico Intervencionismo</t>
  </si>
  <si>
    <t>RX7</t>
  </si>
  <si>
    <t>Telemando</t>
  </si>
  <si>
    <t>RX8</t>
  </si>
  <si>
    <t>Convencional</t>
  </si>
  <si>
    <t>RX9</t>
  </si>
  <si>
    <t>Portátil</t>
  </si>
  <si>
    <t>RX10</t>
  </si>
  <si>
    <t>Dental Intraoral</t>
  </si>
  <si>
    <t>RX11</t>
  </si>
  <si>
    <t>Dental Panorámico</t>
  </si>
  <si>
    <t>RX12</t>
  </si>
  <si>
    <t>Dental CBCT</t>
  </si>
  <si>
    <t>RX13</t>
  </si>
  <si>
    <t>Equipo de Litotricia-Endourología</t>
  </si>
  <si>
    <t>RX14</t>
  </si>
  <si>
    <t>Osteodensitómetro</t>
  </si>
  <si>
    <t>RX15</t>
  </si>
  <si>
    <t>Mesa prono Mamografía</t>
  </si>
  <si>
    <t>RX16</t>
  </si>
  <si>
    <t>Número total de equipos introducidos</t>
  </si>
  <si>
    <t>RX17</t>
  </si>
  <si>
    <t>Número total de equipos fuera del hospital</t>
  </si>
  <si>
    <t>RX18</t>
  </si>
  <si>
    <t>Monitores</t>
  </si>
  <si>
    <t>Aceptación de equipos y establecimiento del estado de referencia</t>
  </si>
  <si>
    <t>RX19</t>
  </si>
  <si>
    <t>RX20</t>
  </si>
  <si>
    <t>RX21</t>
  </si>
  <si>
    <t>RX22</t>
  </si>
  <si>
    <t>RX23</t>
  </si>
  <si>
    <t>RX24</t>
  </si>
  <si>
    <t>RX25</t>
  </si>
  <si>
    <t>RX26</t>
  </si>
  <si>
    <t>RX27</t>
  </si>
  <si>
    <t>RX28</t>
  </si>
  <si>
    <t>RX29</t>
  </si>
  <si>
    <t>RX30</t>
  </si>
  <si>
    <t>RX31</t>
  </si>
  <si>
    <t>RX32</t>
  </si>
  <si>
    <t>RX33</t>
  </si>
  <si>
    <t>RX34</t>
  </si>
  <si>
    <t>Gestión y PR asociada a RX</t>
  </si>
  <si>
    <t>Tarea</t>
  </si>
  <si>
    <t>RX35</t>
  </si>
  <si>
    <t>Dispone de Software de Gestión de Dosis?</t>
  </si>
  <si>
    <t>SÍ</t>
  </si>
  <si>
    <t>RX36</t>
  </si>
  <si>
    <t>Participa en la Gestión de las averías de los equipos de RX?</t>
  </si>
  <si>
    <t>RX37</t>
  </si>
  <si>
    <t>Estimación del % de equipos que sufren averías (%)</t>
  </si>
  <si>
    <t>RX38</t>
  </si>
  <si>
    <t>RX39</t>
  </si>
  <si>
    <t>Cuantas Altas de equipos nuevos realiza al año?</t>
  </si>
  <si>
    <t>RX40</t>
  </si>
  <si>
    <t>Cuantas Bajas de equipos realiza al año?</t>
  </si>
  <si>
    <t>RX41</t>
  </si>
  <si>
    <t>Cuantas estimaciones de dosis a paciente realiza al año?</t>
  </si>
  <si>
    <t>RX42</t>
  </si>
  <si>
    <t>Tiempo asociado a tareas propias del Servicio/Unidad</t>
  </si>
  <si>
    <t>Resumen de resultados para el área de RX</t>
  </si>
  <si>
    <t xml:space="preserve">Tiempo anual en horas </t>
  </si>
  <si>
    <t xml:space="preserve">Número de profesionales </t>
  </si>
  <si>
    <t>Área de Radioterapia</t>
  </si>
  <si>
    <t>Planificación de tratamientos en radioterapia externa</t>
  </si>
  <si>
    <t>Tiempo por tratamiento en horas</t>
  </si>
  <si>
    <t>Tipo de técnica</t>
  </si>
  <si>
    <t>Nº anual de tratamientos</t>
  </si>
  <si>
    <t>RT1</t>
  </si>
  <si>
    <t>Ortvoltaje</t>
  </si>
  <si>
    <t>RT2</t>
  </si>
  <si>
    <t>3D</t>
  </si>
  <si>
    <t>RT3</t>
  </si>
  <si>
    <t>IMRT/VMAT</t>
  </si>
  <si>
    <t>RT4</t>
  </si>
  <si>
    <t>SBRT/SRS / planes 4D</t>
  </si>
  <si>
    <t>RT5</t>
  </si>
  <si>
    <t>TBI</t>
  </si>
  <si>
    <t>RT6</t>
  </si>
  <si>
    <t>TSI</t>
  </si>
  <si>
    <t>RT7</t>
  </si>
  <si>
    <t>Molde personalizado electrones</t>
  </si>
  <si>
    <t>RT8</t>
  </si>
  <si>
    <t>Elaboración de otros accesorios</t>
  </si>
  <si>
    <t>Nº total de planificaciones de RT externa</t>
  </si>
  <si>
    <t>Simulación</t>
  </si>
  <si>
    <t>Tiempo anual fijo en horas</t>
  </si>
  <si>
    <t>RT9</t>
  </si>
  <si>
    <t>Asesoramiento para establecer protocolos de simulación</t>
  </si>
  <si>
    <t>Verificación y tratamiento en radioterapia externa</t>
  </si>
  <si>
    <t>Tipo de tarea</t>
  </si>
  <si>
    <t>Nº anual a la que aplica</t>
  </si>
  <si>
    <t>RT10</t>
  </si>
  <si>
    <t>Asesoramiento en el posicionamiento diario y otros aspectos técnicos en las unidades</t>
  </si>
  <si>
    <t>RT11</t>
  </si>
  <si>
    <t>Dosimetría in-vivo</t>
  </si>
  <si>
    <t>RT12</t>
  </si>
  <si>
    <t>Adaptación off-line del tratamiento</t>
  </si>
  <si>
    <t>Control de calidad en radioterapia externa</t>
  </si>
  <si>
    <t>Tiempo por equipo en horas</t>
  </si>
  <si>
    <t>Tipo de equipo</t>
  </si>
  <si>
    <t>Número de equipos</t>
  </si>
  <si>
    <t>RT13</t>
  </si>
  <si>
    <t>Acelerador monoenergético (se asume sistema de IGRT)</t>
  </si>
  <si>
    <t>RT14</t>
  </si>
  <si>
    <t>Acelerador multienergético (se asume sistema de IGRT)</t>
  </si>
  <si>
    <t>RT15</t>
  </si>
  <si>
    <t>Número total de energías de todos los aceleradores multienergéticos</t>
  </si>
  <si>
    <t>RT16</t>
  </si>
  <si>
    <t>Otras unidades de tratamiento: Cyberknife</t>
  </si>
  <si>
    <t>RT17</t>
  </si>
  <si>
    <t>Otras unidades de tratamiento: Gammaknife</t>
  </si>
  <si>
    <t>RT18</t>
  </si>
  <si>
    <t>Sistema de SGRT</t>
  </si>
  <si>
    <t>RT19</t>
  </si>
  <si>
    <t>TC Simulación</t>
  </si>
  <si>
    <t>RT20</t>
  </si>
  <si>
    <t>Equipo Ortovoltaje</t>
  </si>
  <si>
    <t>RT21</t>
  </si>
  <si>
    <t>TPS</t>
  </si>
  <si>
    <t>RT22</t>
  </si>
  <si>
    <t>Equipamiento de medida</t>
  </si>
  <si>
    <t>RT23</t>
  </si>
  <si>
    <t>Gestión de la red de registro y verificación</t>
  </si>
  <si>
    <t>Planificación de tratamientos en braquiterapia</t>
  </si>
  <si>
    <t>RT24</t>
  </si>
  <si>
    <t>Cálculo manual o 2D</t>
  </si>
  <si>
    <t>RT25</t>
  </si>
  <si>
    <t>3D y on-line</t>
  </si>
  <si>
    <t>RT26</t>
  </si>
  <si>
    <t>Próstata con semillas</t>
  </si>
  <si>
    <t>RT27</t>
  </si>
  <si>
    <t>Oftálmica</t>
  </si>
  <si>
    <t>Tratamiento en braquiterapia</t>
  </si>
  <si>
    <t>RT28</t>
  </si>
  <si>
    <t>Asesoramiento durante el tratamiento</t>
  </si>
  <si>
    <t>Control de calidad en braquiterapia</t>
  </si>
  <si>
    <t>RT29</t>
  </si>
  <si>
    <t>Equipo de LDR</t>
  </si>
  <si>
    <t>RT30</t>
  </si>
  <si>
    <t>Equipo de PDR o HDR</t>
  </si>
  <si>
    <t>RT31</t>
  </si>
  <si>
    <t>Equipo de braquiterapia electrónica</t>
  </si>
  <si>
    <t>RT32</t>
  </si>
  <si>
    <t>Fuentes</t>
  </si>
  <si>
    <t>RT33</t>
  </si>
  <si>
    <t>Aplicadores</t>
  </si>
  <si>
    <t>RT34</t>
  </si>
  <si>
    <t>RT35</t>
  </si>
  <si>
    <t>RT36</t>
  </si>
  <si>
    <t>Tratamiento en intraoperatoria</t>
  </si>
  <si>
    <t>RT37</t>
  </si>
  <si>
    <t>Planificación y administración</t>
  </si>
  <si>
    <t>Control de calidad en intraoperatoria</t>
  </si>
  <si>
    <t>RT38</t>
  </si>
  <si>
    <t>Equipo</t>
  </si>
  <si>
    <t>RT39</t>
  </si>
  <si>
    <t>Incluye todos los aplicadores de forma genérica</t>
  </si>
  <si>
    <t>Registro de intervenciones en equipos y fuentes</t>
  </si>
  <si>
    <t>Tiempo por intervención en horas</t>
  </si>
  <si>
    <t>Nº anual de intervenciones</t>
  </si>
  <si>
    <t>RT40</t>
  </si>
  <si>
    <t>Cualquier tipo de equipo de terapia, simulación, de medida, fuentes, red o TPS</t>
  </si>
  <si>
    <t>Garantía de calidad</t>
  </si>
  <si>
    <t>RT41</t>
  </si>
  <si>
    <t>Garantía de Calidad</t>
  </si>
  <si>
    <t>Implantación de nuevos equipamientos y técnicas</t>
  </si>
  <si>
    <t>%</t>
  </si>
  <si>
    <t>RT42</t>
  </si>
  <si>
    <t>Resumen de resultados para el área de Radioterapia</t>
  </si>
  <si>
    <t>Área de Medicina Nuclear</t>
  </si>
  <si>
    <t>Gammacámara SPECT/CT</t>
  </si>
  <si>
    <t>Tiempo anual en horas</t>
  </si>
  <si>
    <t>MN1</t>
  </si>
  <si>
    <t xml:space="preserve">Nº total de equipos en el hospital </t>
  </si>
  <si>
    <t>MN2</t>
  </si>
  <si>
    <t xml:space="preserve">Número de radionucleidos para cuantificación </t>
  </si>
  <si>
    <t>MN3</t>
  </si>
  <si>
    <t>Número de protocolos de imagen</t>
  </si>
  <si>
    <t>MN4</t>
  </si>
  <si>
    <t>Número total de incidencias sin servicio técnico/año</t>
  </si>
  <si>
    <t>MN5</t>
  </si>
  <si>
    <t>Número total de ensayos clínicos o acreditaciones/año</t>
  </si>
  <si>
    <t>PET/CT</t>
  </si>
  <si>
    <t>MN6</t>
  </si>
  <si>
    <t>MN7</t>
  </si>
  <si>
    <t>MN8</t>
  </si>
  <si>
    <t>MN9</t>
  </si>
  <si>
    <t>MN10</t>
  </si>
  <si>
    <t>Activímetro</t>
  </si>
  <si>
    <t>MN11</t>
  </si>
  <si>
    <t>MN12</t>
  </si>
  <si>
    <t>Número de radionucleidos nuevos para cuantificación</t>
  </si>
  <si>
    <t>Contador gamma</t>
  </si>
  <si>
    <t>MN13</t>
  </si>
  <si>
    <t>MN14</t>
  </si>
  <si>
    <t>Sonda de captación tiroidea</t>
  </si>
  <si>
    <t>MN15</t>
  </si>
  <si>
    <t>MN16</t>
  </si>
  <si>
    <t>Asistencia clínica (cirugía o TNF)</t>
  </si>
  <si>
    <t>Sonda intraoperatoria</t>
  </si>
  <si>
    <t>MN17</t>
  </si>
  <si>
    <t>Minigammacámara</t>
  </si>
  <si>
    <t>MN18</t>
  </si>
  <si>
    <t>MN19</t>
  </si>
  <si>
    <t>MN20</t>
  </si>
  <si>
    <t>Equipo preparación dosis PET</t>
  </si>
  <si>
    <t>MN21</t>
  </si>
  <si>
    <t>Planificador dosimetría terapia metabólica</t>
  </si>
  <si>
    <t>MN22</t>
  </si>
  <si>
    <t>Intervenciones en equipos</t>
  </si>
  <si>
    <t>MN23</t>
  </si>
  <si>
    <t>Intervenciones en PET</t>
  </si>
  <si>
    <t>MN24</t>
  </si>
  <si>
    <t xml:space="preserve">Intervenciones en SPECT </t>
  </si>
  <si>
    <t>Aceptaciones de nuevos equipos</t>
  </si>
  <si>
    <t>MN25</t>
  </si>
  <si>
    <t>Aceptaciones</t>
  </si>
  <si>
    <t>Fuentes encapsuladas de uso en medicina nuclear</t>
  </si>
  <si>
    <t>MN26</t>
  </si>
  <si>
    <t>Nº fuentes encapsuladas</t>
  </si>
  <si>
    <t>Dosimetría en terapia metabólica</t>
  </si>
  <si>
    <t>Nº tratamientos (ciclos)</t>
  </si>
  <si>
    <t>MN27</t>
  </si>
  <si>
    <t>[177Lu]Lu-DOTA-TATE</t>
  </si>
  <si>
    <t>MN28</t>
  </si>
  <si>
    <t>[177Lu]Lu-PSMA</t>
  </si>
  <si>
    <t>MN29</t>
  </si>
  <si>
    <t>[131I]I-mIBG</t>
  </si>
  <si>
    <t>MN30</t>
  </si>
  <si>
    <t>Na[131I]I Hipertiroidismo</t>
  </si>
  <si>
    <t>MN31</t>
  </si>
  <si>
    <t>Na[131I]I Cáncer de tiroides</t>
  </si>
  <si>
    <t>MN32</t>
  </si>
  <si>
    <t>[223Ra]Ra-Cl2</t>
  </si>
  <si>
    <t>MN33</t>
  </si>
  <si>
    <t>MN34</t>
  </si>
  <si>
    <t>Otros tratamientos (e.g. radiosinoviortesis)</t>
  </si>
  <si>
    <t>Estimaciones de dosis a embarazadas</t>
  </si>
  <si>
    <t>Nº estimaciones por año</t>
  </si>
  <si>
    <t>Protección radiológica en medicina nuclear</t>
  </si>
  <si>
    <t>Normas de P.R. a pacientes de [177Lu]Lu-DOTA-TATE</t>
  </si>
  <si>
    <t>Normas de P.R. a pacientes de [177Lu]Lu-PSMA</t>
  </si>
  <si>
    <t>Normas de P.R. a pacientes de [131I]I-mIBG</t>
  </si>
  <si>
    <t>Normas de P.R. a pacientes de Na[131I]I Hipertiroidismo</t>
  </si>
  <si>
    <t>Normas de P.R. a pacientes de Na[131I]I Cáncer de tiroides</t>
  </si>
  <si>
    <t>Normas de P.R. a pacientes de [223Ra]Ra-Cl2</t>
  </si>
  <si>
    <t>MN35</t>
  </si>
  <si>
    <t>Normas de P.R. a pacientes de Microesferas 90Y o 166Ho</t>
  </si>
  <si>
    <t>MN36</t>
  </si>
  <si>
    <t>Normas de P.R. a pacientes en otros tratamientos</t>
  </si>
  <si>
    <t>MN37</t>
  </si>
  <si>
    <t>Vigilancia radiológica habitaciones terapia metabólica</t>
  </si>
  <si>
    <t>MN38</t>
  </si>
  <si>
    <t>Vigilancia radiológica diagnóstico PET</t>
  </si>
  <si>
    <t>MN39</t>
  </si>
  <si>
    <t>Vigilancia radiológica diagnóstico (resto instalaciones)</t>
  </si>
  <si>
    <t>MN40</t>
  </si>
  <si>
    <t>Gestión residuos radiactivos habitaciones terapia metabólica</t>
  </si>
  <si>
    <t>MN41</t>
  </si>
  <si>
    <t>Gestión residuos radiactivos diagnóstico PET</t>
  </si>
  <si>
    <t>MN42</t>
  </si>
  <si>
    <t>Gestión residuos radiactivos diagnóstico (resto instalaciones)</t>
  </si>
  <si>
    <t>MN43</t>
  </si>
  <si>
    <t>Porcentaje de dedicación a implantación de nuevas técnicas, tecnologías, protocolos, etc.</t>
  </si>
  <si>
    <t>MN44</t>
  </si>
  <si>
    <t>Comisión garantía de calidad, auditorías, elaboración de informes, tratamiento de no conformidades</t>
  </si>
  <si>
    <t>Resumen de resultados para el área de Medicina Nuclear</t>
  </si>
  <si>
    <t>Área de Protección Radiológica</t>
  </si>
  <si>
    <t>Detectores y equipos de medida</t>
  </si>
  <si>
    <t>Número de detectores</t>
  </si>
  <si>
    <t>PR1</t>
  </si>
  <si>
    <t>Detectores de radiación</t>
  </si>
  <si>
    <t>PR2</t>
  </si>
  <si>
    <t>Detectores de contaminación</t>
  </si>
  <si>
    <t>PR3</t>
  </si>
  <si>
    <t>Monitores de radiación ambiental</t>
  </si>
  <si>
    <t>PR4</t>
  </si>
  <si>
    <t>Detectores pies y manos</t>
  </si>
  <si>
    <t>PR5</t>
  </si>
  <si>
    <t>Tiempo asociado a las tareas generales propias de la Unidad</t>
  </si>
  <si>
    <t>Fuentes (no se incluyen las  de uso específico en MN)</t>
  </si>
  <si>
    <t>PR6</t>
  </si>
  <si>
    <t>Número total de fuentes</t>
  </si>
  <si>
    <t>PR7</t>
  </si>
  <si>
    <t>Número de fuentes de alta actividad</t>
  </si>
  <si>
    <t>PR8</t>
  </si>
  <si>
    <t>Número de instalaciones dependientes del Servicio de Protección Radiológica</t>
  </si>
  <si>
    <t>Tipo de Instalación</t>
  </si>
  <si>
    <t>Número de instalaciones</t>
  </si>
  <si>
    <t>PR9</t>
  </si>
  <si>
    <t xml:space="preserve">Instalaciones radiactivas </t>
  </si>
  <si>
    <t>PR10</t>
  </si>
  <si>
    <t xml:space="preserve">Instalaciones radiactivas con radionúclidos no encapsulados </t>
  </si>
  <si>
    <t>PR11</t>
  </si>
  <si>
    <t>Instalaciones de radiodiagnóstico</t>
  </si>
  <si>
    <t>PR12</t>
  </si>
  <si>
    <t>Instalaciones fuera del hospital</t>
  </si>
  <si>
    <t>PR13</t>
  </si>
  <si>
    <t>Datos del personal expuesto a radiaciones y con licencia de instalaciones radiactivas</t>
  </si>
  <si>
    <t>Número de…</t>
  </si>
  <si>
    <t>PR14</t>
  </si>
  <si>
    <t>Personal clasificado Categoría A</t>
  </si>
  <si>
    <t>PR15</t>
  </si>
  <si>
    <t>Personal clasificado Categoría B</t>
  </si>
  <si>
    <t>PR16</t>
  </si>
  <si>
    <t>Licencias de supervisor activas</t>
  </si>
  <si>
    <t>PR17</t>
  </si>
  <si>
    <t>Licencias de operador activas</t>
  </si>
  <si>
    <t>PR18</t>
  </si>
  <si>
    <t>Resumen de Resultados para el área de Protección Radiológica</t>
  </si>
  <si>
    <t>Área de Docencia</t>
  </si>
  <si>
    <t>Formación especializada</t>
  </si>
  <si>
    <t>D1</t>
  </si>
  <si>
    <t>Residentes</t>
  </si>
  <si>
    <t>D2</t>
  </si>
  <si>
    <t>Cursos de PR general para residentes</t>
  </si>
  <si>
    <t>D3</t>
  </si>
  <si>
    <t>Cursos de operadores y supervisores de instalaciones radiactivas</t>
  </si>
  <si>
    <t>D4</t>
  </si>
  <si>
    <t>Cursos de operadores y directores de radiodiagnóstico</t>
  </si>
  <si>
    <t>D5</t>
  </si>
  <si>
    <t>Cursos de segundo nivel en Radiodiagnóstico</t>
  </si>
  <si>
    <t>D6</t>
  </si>
  <si>
    <t>Residentes externos</t>
  </si>
  <si>
    <t>D7</t>
  </si>
  <si>
    <t>Residentes de otras especialidades</t>
  </si>
  <si>
    <t>D8</t>
  </si>
  <si>
    <t>Prácticas de ciclos formativos en los que participa</t>
  </si>
  <si>
    <t>D9</t>
  </si>
  <si>
    <t>Prácticas de titulaciones de Ciencias de la Salud en las que participa</t>
  </si>
  <si>
    <t>D10</t>
  </si>
  <si>
    <t>Programas de formación continuada de Radiofísica acreditados anualmente</t>
  </si>
  <si>
    <t>D11</t>
  </si>
  <si>
    <t>Sesiones clínicas anuales de Radiofísica en las que participa/imparte</t>
  </si>
  <si>
    <t>D12</t>
  </si>
  <si>
    <t>Sesiones de formación continuada de técnicos expertos en Protección Radiológica</t>
  </si>
  <si>
    <t>D13</t>
  </si>
  <si>
    <t>Programas de formación continuada acreditados en instalaciones radiactivas y de Radiodiagnóstico</t>
  </si>
  <si>
    <t>D14</t>
  </si>
  <si>
    <t>Sesiones de Formación continuada en instalaciones radiactivas y de Radiodiagnóstico impartidas</t>
  </si>
  <si>
    <t>D15</t>
  </si>
  <si>
    <t>Cursos anuales en los que participa</t>
  </si>
  <si>
    <t>D16</t>
  </si>
  <si>
    <t>Comisiones en las que participa</t>
  </si>
  <si>
    <t>Resumen de resultados para el área de Docencia</t>
  </si>
  <si>
    <t>Área de Investigación</t>
  </si>
  <si>
    <t>Participación en proyectos de investigación</t>
  </si>
  <si>
    <t>I1</t>
  </si>
  <si>
    <t>Proyectos elaborados / diseñados anualmente</t>
  </si>
  <si>
    <t>I2</t>
  </si>
  <si>
    <t>Proyectos en los que participa</t>
  </si>
  <si>
    <t>Participación en ensayos clínicos</t>
  </si>
  <si>
    <t>I3</t>
  </si>
  <si>
    <t>I4</t>
  </si>
  <si>
    <t>Comunicaciones a congresos y artículos científicos</t>
  </si>
  <si>
    <t>I5</t>
  </si>
  <si>
    <t>Comunicaciones a congresos elaborados y enviados anualmente</t>
  </si>
  <si>
    <t>I6</t>
  </si>
  <si>
    <t>Artículos científicos elaborados y enviados anualmente</t>
  </si>
  <si>
    <t>Resumen de resultados para el área de Investigación</t>
  </si>
  <si>
    <t>Número de equipos de cada tipo a los que se les realizan pruebas de CC.</t>
  </si>
  <si>
    <t>El tiempo dedicada a esta tarea incluye la realización de las pruebas de CC, análisis de los resultados y generación del informe.</t>
  </si>
  <si>
    <t>El número total de equipos a los que se les realizan las  pruebas de CC que están fuera del hospital. A partir de este número se estima un tiempo asociado al desplazamiento. No están incluidos los monitores</t>
  </si>
  <si>
    <t>Número de monitores a los que se les realizan pruebas de CC</t>
  </si>
  <si>
    <t>Una estimación del número de equipos de cada tipo que se aceptan anualmente.</t>
  </si>
  <si>
    <t>El tiempo dedicado a esta tarea incluye, recopilación de la documentación del equipo,</t>
  </si>
  <si>
    <t>realización de las pruebas de aceptación,</t>
  </si>
  <si>
    <t>establecimiento del estado de referencia inicial,</t>
  </si>
  <si>
    <t>y elaboración del informe correspondiente.</t>
  </si>
  <si>
    <t xml:space="preserve">Estimación del número anual de equipos de RX que se dan de alta. </t>
  </si>
  <si>
    <t xml:space="preserve">Estimación del número anual de equipos de RX que se dan de baja. </t>
  </si>
  <si>
    <t>Estimación del número anual de estimaciones de dosis a pacientes sometidos a exploraciones de RX.</t>
  </si>
  <si>
    <t>Porcentaje</t>
  </si>
  <si>
    <t>NO</t>
  </si>
  <si>
    <t>Resolución de alertas del Software de Gestión</t>
  </si>
  <si>
    <t>Evaluación de DRLs</t>
  </si>
  <si>
    <t>Evaluación Dosis a Paciente</t>
  </si>
  <si>
    <t>Informe anual CSN</t>
  </si>
  <si>
    <t>Alta de equipos (Industria)</t>
  </si>
  <si>
    <t>Baja de equipos (Industria)</t>
  </si>
  <si>
    <t>Diseño de sala – cálculo de blindajes</t>
  </si>
  <si>
    <t>Comisión GC en RX</t>
  </si>
  <si>
    <t>Gestión de averías</t>
  </si>
  <si>
    <t>Verificación tras avería</t>
  </si>
  <si>
    <t>Coordinación con RX</t>
  </si>
  <si>
    <t>Organización Laboral</t>
  </si>
  <si>
    <t>Reuniones específicas</t>
  </si>
  <si>
    <t>Asesoramiento Técnico</t>
  </si>
  <si>
    <t>PET-CT</t>
  </si>
  <si>
    <t>US</t>
  </si>
  <si>
    <t>RM</t>
  </si>
  <si>
    <t>Número de incidencias sin servicio técnico/año</t>
  </si>
  <si>
    <t>Número de ensayos clínicos o acreditaciones/año</t>
  </si>
  <si>
    <t>Intervenciones en SPECT y PET</t>
  </si>
  <si>
    <t>Nº fuentes</t>
  </si>
  <si>
    <t>Normas de protección radiológica a pacientes terapia metabólica</t>
  </si>
  <si>
    <t>Elaboración de inventario</t>
  </si>
  <si>
    <t>Revisión / modificación del inventario</t>
  </si>
  <si>
    <t>Programa de calibración (elaboración)</t>
  </si>
  <si>
    <t>Programa de calibración (Revisión)</t>
  </si>
  <si>
    <t>Calibración: Gestión con laboratorio de Metrología</t>
  </si>
  <si>
    <t>Calibración: Gestión de presupuesto con compras</t>
  </si>
  <si>
    <t>Calibración: Envío, recepción y registro</t>
  </si>
  <si>
    <t>Intercomparación de detectores/sondas de radiación (verificación de estabilidad)</t>
  </si>
  <si>
    <t>Verificación de detectores de contaminación</t>
  </si>
  <si>
    <t>Elaboración de especificaciones técnicas para adquisición de equipos detectores de radiación</t>
  </si>
  <si>
    <t>Realización del Informe y análisis de resultados</t>
  </si>
  <si>
    <t>Elaboración de especificaciones técnicas de compra</t>
  </si>
  <si>
    <t>Inventario</t>
  </si>
  <si>
    <t>Recepción y registro</t>
  </si>
  <si>
    <t>Verificación mensual de fuente de alta actividad</t>
  </si>
  <si>
    <t>Gestión y retirada de fuentes usadas</t>
  </si>
  <si>
    <t>Registro de intervenciones en equipos y fuentes por parte del Servicio Técnico</t>
  </si>
  <si>
    <t>Instalaciones radiactivas (RT)</t>
  </si>
  <si>
    <t>Instalaciones radiactivas con radionúclidos no encapsulados (MN)</t>
  </si>
  <si>
    <t>Vigilancia y gestión de residuos radiactivos (diferentes a los generados en MN)</t>
  </si>
  <si>
    <t>Área de docencia</t>
  </si>
  <si>
    <t xml:space="preserve">Resumen de los datos introducidos </t>
  </si>
  <si>
    <t>Área de RX (Radiodiagnóstico):</t>
  </si>
  <si>
    <t>Nº de equipos de RX de los que dispone el hospital es de:</t>
  </si>
  <si>
    <t>De los cuales, el nº de equipos fuera del hospital es de:</t>
  </si>
  <si>
    <t>El hospital dispone de software de Registro y Gestión de Dosis</t>
  </si>
  <si>
    <t>Área de Radioterapia:</t>
  </si>
  <si>
    <t>El número de unidades de Radioterapia externa de los que dispone el hospital es de:</t>
  </si>
  <si>
    <t>El número de planificaciones tratamientos anuales de radioterapia externa que realiza es de:</t>
  </si>
  <si>
    <t>El número de sistemas de planificación (TPS) de radioterapia externa es de:</t>
  </si>
  <si>
    <t>El número de equipos de simulación de tratamientos es de:</t>
  </si>
  <si>
    <t>El número de sistemas de planificación (TPS) de braquiterapia es de:</t>
  </si>
  <si>
    <t>Nº de equipos PET-CT, SPECT-CT, Minigammacámaras:</t>
  </si>
  <si>
    <t>Nº de activímetros:</t>
  </si>
  <si>
    <t>Nº de sondas, contadores gamma:</t>
  </si>
  <si>
    <t>Nº anual de dosimetrías en terapia metabólica:</t>
  </si>
  <si>
    <t>Nº de sistemas de planificación de dosimetría interna:</t>
  </si>
  <si>
    <t>Nº de instalaciones dependientes del Servicio de Protección Radiológica:</t>
  </si>
  <si>
    <t>De los cuales, el nº de instalaciones fuera del hospital es de:</t>
  </si>
  <si>
    <t>Nº de Licencias de Operador y Supervisor gestionadas por el Servicio de P.R.</t>
  </si>
  <si>
    <t>La Unidad tiene Residentes de la Especialidad</t>
  </si>
  <si>
    <t>La Unidad participa en la formación de Residentes externos  o de otras especialidades:</t>
  </si>
  <si>
    <t>La Unidad acoge a alumnos de Prácticas (ciclos formativos o ciencias de la salud)</t>
  </si>
  <si>
    <t>La Unidad realiza formación continuada especializada</t>
  </si>
  <si>
    <t>La Unidad realiza un programa de Sesiones Clínicas anual</t>
  </si>
  <si>
    <t>La Unidad participa en Comisiones Clínicas</t>
  </si>
  <si>
    <t>La Unidad participa en Proyectos de Investigación</t>
  </si>
  <si>
    <t>La Unidad participa en Ensayos Clínicos:</t>
  </si>
  <si>
    <t>La Unidad realiza Comunicaciones a Congresos:</t>
  </si>
  <si>
    <t>La Unidad publica Artículos de Investigación en revistas especializadas:</t>
  </si>
  <si>
    <t>Jornada Laboral Anual</t>
  </si>
  <si>
    <t>horas/año</t>
  </si>
  <si>
    <t xml:space="preserve">Número de Especialistas en Radiofísica </t>
  </si>
  <si>
    <t>Área de RX</t>
  </si>
  <si>
    <t>Área de  Protección Radiológica</t>
  </si>
  <si>
    <t>Número de Técnicos Especialistas</t>
  </si>
  <si>
    <t>Número de Administrativos</t>
  </si>
  <si>
    <t>Número anual de tratamientos con esta técnica, incluye tiempo que se tarda en planificar el tratamiento y en realizar las labores necesarias de gestión hasta la aprobación final del médico, incluyendo las verificaciones pre-tratamiento, cálculo redundante de UM, etc., pero exceptuando la verificación del tratamiento.</t>
  </si>
  <si>
    <t>Igual que RT1</t>
  </si>
  <si>
    <t xml:space="preserve">Tiempo necesario para su elaboración </t>
  </si>
  <si>
    <t>Tiempo necesario para la elaboración de accesorios, como por ejemplo los bolus.</t>
  </si>
  <si>
    <t>Tiempo fijo establecido para asesoramiento en el área de simulación</t>
  </si>
  <si>
    <t>Incluye todo el tiempo dedicado ya sea con detectores puntuales, cámaras de transmisión o dosimetría de tránsito, tanto para la medida en el caso de participar directamente, como para el análisis de los resultados. Indicar el tipo de dosimetría in-vivo realizada.</t>
  </si>
  <si>
    <t>Hace referencia al tiempo global extraordinario para adaptar un tratamiento off-line.</t>
  </si>
  <si>
    <t>Número de unidades monoenergéticas, incluyendo Tomoterapia</t>
  </si>
  <si>
    <t>Número de unidades multienergéticas.</t>
  </si>
  <si>
    <t>Número total de energías de todos los aceleradores multienergéticos. Cada energía aumenta un 10% el tiempo de dedicación del tiempo de control de calidad.</t>
  </si>
  <si>
    <t>Número de unidades de Cyberknife</t>
  </si>
  <si>
    <t>Número de unidades de Gammaknife</t>
  </si>
  <si>
    <t>Número de sistemas de SGRT incluyendo los de los equipos de simulación</t>
  </si>
  <si>
    <t>Número de TC de simulación</t>
  </si>
  <si>
    <t>Número de equipos de equipos de ortovoltaje</t>
  </si>
  <si>
    <t>Indicar el número total de redes de radioterapia externa</t>
  </si>
  <si>
    <t>Número anual de tratamientos con esta técnica, incluye tiempo que se tarda en planificar el tratamiento y en realizar las labores necesarias de gestión hasta la aprobación final del médico, incluyendo las verificaciones pre-tratamiento, cálculo redundante de tiempos, etc.</t>
  </si>
  <si>
    <t>Número de equipos de LDR</t>
  </si>
  <si>
    <t>Número de equipos de PDR o HDR</t>
  </si>
  <si>
    <t>Número de equipos de Braquiterapia Electrónica, no incluir si es el mismo que para braquiterapia intraoperatoria</t>
  </si>
  <si>
    <t>Número total de fuentes de tratamiento</t>
  </si>
  <si>
    <t>Incluye todo el equipamiento de radioterapia externa de forma genérica</t>
  </si>
  <si>
    <t>Indicar el número total de redes de braquiterapia</t>
  </si>
  <si>
    <t>Incluye todo el equipamiento de braquiterapia de forma genérica</t>
  </si>
  <si>
    <t>Incluir el número total de tratamientos, se considera el tiempo total dedicado</t>
  </si>
  <si>
    <t>Incluye el tiempo de dedicación en una intervención por parte del proveedor de mantenimiento (servicio técnico), desde la comunicación con el mismo hasta el registro final.</t>
  </si>
  <si>
    <t>Estimación de las horas dedicadas anuales de forma genérica</t>
  </si>
  <si>
    <t>Porcentaje de dedicación a la implantación de nuevas técnicas, tecnologías, etc.</t>
  </si>
  <si>
    <t xml:space="preserve">Se introduce el porcentaje de tiempo anual equivalente de un radiofísico para la realización de estas tareas, como pueden ser comisionar un nuevo equipo, poner en marcha SGRT, implantar una nueva técnica de braquiterapia, etc. </t>
  </si>
  <si>
    <t>Observaciones del usuario</t>
  </si>
  <si>
    <t>Igual que ítem RT24</t>
  </si>
  <si>
    <t>Número de diferentes exploraciones que se realzan en las gammacámaras SPECT/CT</t>
  </si>
  <si>
    <t>Número de diferentes exploraciones que se realzan en los equipos PET/CT</t>
  </si>
  <si>
    <t>Número total de activímetros en el servicio de medicina nuclear</t>
  </si>
  <si>
    <t>Número total de gammacámaras SPECT/CT en el servicio de medicina nuclear</t>
  </si>
  <si>
    <t>Número total de equipos PET/CT en el servicio de medicina nuclear</t>
  </si>
  <si>
    <t>Número de radionucleidos para los cuales se calibra el activímetro por año</t>
  </si>
  <si>
    <t>Número total de contadores gamma en el servicio de medicina nuclear</t>
  </si>
  <si>
    <t>Número de radionucleidos para los cuales se calibra el contador gamma por año</t>
  </si>
  <si>
    <t>Número total de sondas de captación tiroidea en el servicio de medicina nuclear</t>
  </si>
  <si>
    <t>Número total de sondas intraoperatorias en el servicio de medicina nuclear</t>
  </si>
  <si>
    <t>Número total de minigammacámaras en el servicio de medicina nuclear</t>
  </si>
  <si>
    <t>Número de radionucleidos para los cuales se cuantifica en las imágenes planares y SPECT/CT</t>
  </si>
  <si>
    <t>Número de radionucleidos para los cuales se cuantifica en las imágenes PET/CT</t>
  </si>
  <si>
    <t>Número de radionucleidos para los cuales se cuantifica en las imágenes  de la minigammacámara</t>
  </si>
  <si>
    <t>Número de asistencias clínicas (cirugía o factor de necrosis tumoral) que se realizan por año con la sonda de captación tiroidea</t>
  </si>
  <si>
    <t>Número de asistencias clínicas (cirugía o factor de necrosis tumoral) que se realizan por año con la minigammacámara</t>
  </si>
  <si>
    <t xml:space="preserve"> </t>
  </si>
  <si>
    <t>Número de aceptaciones de equipos en el servicio de medicina nuclear que se realizan por año</t>
  </si>
  <si>
    <t>Número de fuentes encapsuladas que hay en el servicio de medicina nuclear</t>
  </si>
  <si>
    <t>Número de estimaciones dosimétricas que se realizan por año en exploraciones de pacientes embarazadas</t>
  </si>
  <si>
    <t>Número de incidencias que se resuelven sin llamar al servicio técnico pero con intervención de Radiofísica por año en cada equipo SPECT/CT</t>
  </si>
  <si>
    <t>Número de incidencias que se resuelven sin llamar al servicio técnico pero con intervención de Radiofísica por año en cada equipo PET/CT</t>
  </si>
  <si>
    <t>Número total de equipos de preparación de dosis en el servicio de medicina nuclear</t>
  </si>
  <si>
    <t>Corresponde a la estimación de las horas dedicadas anuales de forma genérica que se determina en base al número de tratamientos</t>
  </si>
  <si>
    <t>Número de monitores de radiación ambiental bajo control del SRFyPR</t>
  </si>
  <si>
    <t>Número de detectores de pies y manos bajo control del SRFyPR</t>
  </si>
  <si>
    <t xml:space="preserve">Número de detectores de radiación bajo control del SRFyPR </t>
  </si>
  <si>
    <t>Número de detectores de contaminación bajo control del SRFyPR</t>
  </si>
  <si>
    <t>Número de fuentes bajo control del SRFyPR (se excluyen las específicas utilizadas en Medicina Nuclear)</t>
  </si>
  <si>
    <t>Número de fuentes de alta actividad en instalaciones radiactivas dependientes del SRFyPR</t>
  </si>
  <si>
    <t>Número de instalaciones radiactivas bajo control del SRFyPR</t>
  </si>
  <si>
    <t>Número de instalaciones radiactivas bajo control del SRFyPR que utilizan fuentes no encapsuladas</t>
  </si>
  <si>
    <t>Número de instalaciones de radiodiagnóstico bajo control del SRFyPR</t>
  </si>
  <si>
    <t>Número de instalaciones (radiactivas y de radiodiagnóstico) externas al hospital en el que se ubica el SRFyPR</t>
  </si>
  <si>
    <t>Se estiman los tiempos de las tareas de inventario (revisión promedio cada 5 años), elaboración de programa de calibración (cada 10 años) y revisión programa de calibración para el conjunto de detectores (anual)</t>
  </si>
  <si>
    <t>Se estiman los tiempos asociados al inventario, gestión y retirada de fuentes usadas e intervenciones en fuentes por parte del Servicio Técnico</t>
  </si>
  <si>
    <t>Se estima el tiempo asociado a la gestión de las instalaciones radiactivas (elaboración de informes anuales, atención a inspecciones del CSN)</t>
  </si>
  <si>
    <t>Número de profesionales clasificados como de Categoría A</t>
  </si>
  <si>
    <t>Número de profesionales clasificados como de Categoría B</t>
  </si>
  <si>
    <t>Número de licencias de supervisor de instalaciones radiactivas activas</t>
  </si>
  <si>
    <t>Número de licencias de operador de instalaciones radiactivas activas</t>
  </si>
  <si>
    <t>Número de residentes de la especialidad de Radiofísica Hospitalaria</t>
  </si>
  <si>
    <t>Número de cursos de PR generales para residentes de otras especialidades organizados anualmente</t>
  </si>
  <si>
    <t>Número de cursos de supervisores y operadores de instalaciones radiactivas organizados anualmente</t>
  </si>
  <si>
    <t>Número de cursos de operadores y directores de instalaciones de radiodiagnóstico organizados anualmente</t>
  </si>
  <si>
    <t>Número de cursos de radiodiagnóstico de 2º nivel organizados anualmente</t>
  </si>
  <si>
    <t>Número de residentes de la especialidad de Radiofísica Hospitalaria que realizan rotaciones externas en el hospital anualmente</t>
  </si>
  <si>
    <t>Número de residentes de otras especialidades que rotan por el Servicio de RFyPR anualmente</t>
  </si>
  <si>
    <t>Número de ciclos formativos cuyos alumnos realizan prácticas en el hospital en cuya formación se participa anualmente</t>
  </si>
  <si>
    <t>Número de prácticas de titulaciones en Ciencias de la Salud en las que se participa anualmente</t>
  </si>
  <si>
    <t>Número de sesiones clínicas en las que se participa o imparte anualmente por parte del SRFyPR</t>
  </si>
  <si>
    <t>Número de sesiones clínicas en las que participa o imparten los técnicos expertos en Protección Radiológica</t>
  </si>
  <si>
    <t>Número de programas de sesiones de formación continuada acreditada que se realizan anualmente</t>
  </si>
  <si>
    <t>Número de programas de sesiones de formación continuada en instalaciones radiactivas organizadas anualmente</t>
  </si>
  <si>
    <t>Número de sesiones de formación continuadas impartidas a personal de instalaciones radiactivas y de radiodiagnóstico</t>
  </si>
  <si>
    <t>Número de cursos anuales en los que participa algún personal del SRFyPR</t>
  </si>
  <si>
    <t>Número de comisiones hospitalarias en las que participa el personal del SRFyPR</t>
  </si>
  <si>
    <t>Número medio de proyectos de investigación elaborados/diseñados anualmente</t>
  </si>
  <si>
    <t>Número de proyectos investigación en los que participa personal del SRFyPR anualmente</t>
  </si>
  <si>
    <t>Número medio de ensayos elaborados/diseñados anualmente</t>
  </si>
  <si>
    <t>Número de ensayos en los que participa personal del SRFyPR anualmente</t>
  </si>
  <si>
    <t>Número medio de comunicaciones a congresos enviados anualmente</t>
  </si>
  <si>
    <t>Número medio de artículos elaborados y enviados anualmente</t>
  </si>
  <si>
    <t>El número de planificaciones de tratamientos anuales de braquiterapia que realiza es de:</t>
  </si>
  <si>
    <t xml:space="preserve">Factor de Productividad (%)  </t>
  </si>
  <si>
    <t xml:space="preserve">Factor de Coordinación y Gestión (%) </t>
  </si>
  <si>
    <t xml:space="preserve">Jornada laboral anual de un trabajador (h)  </t>
  </si>
  <si>
    <t xml:space="preserve">Número de profesionales  </t>
  </si>
  <si>
    <t>El número de equipos de braquiterapia es de:</t>
  </si>
  <si>
    <t>Microesferas 90Y</t>
  </si>
  <si>
    <t>Número de ensayos clínicos o de acreditaciones que se realizan por año en cada equipo SPECT/CT</t>
  </si>
  <si>
    <t>Número de ensayos clínicos o de acreditaciones que se realizan por año en cada equipo PET/CT</t>
  </si>
  <si>
    <t>¿Dispone de Software de Gestión de Dosis?</t>
  </si>
  <si>
    <t>¿Participa en la Gestión de las averías de los equipos de RX?</t>
  </si>
  <si>
    <t>¿Cuantas Altas de equipos nuevos realiza al año?</t>
  </si>
  <si>
    <t>¿Cuantas Bajas de equipos realiza al año?</t>
  </si>
  <si>
    <t>¿Cuantas estimaciones de dosis a paciente realiza al año?</t>
  </si>
  <si>
    <t>Número de terapias distintas a las anteriores (MN27 al MN33) las cuales se realiza dosimetría por año</t>
  </si>
  <si>
    <t>Número de terapias con Microesferas 90Y para las cuales se realiza dosimetría por año</t>
  </si>
  <si>
    <t>Número de terapias con [223Ra]Ra-Cl2 para las cuales se realiza dosimetría por año</t>
  </si>
  <si>
    <t>Número de terapias con Na[131I]I Cáncer de tiroides para las cuales se realiza dosimetría por año</t>
  </si>
  <si>
    <t>Número de terapias con Na[131I]I Hipertiroidismo para las cuales se realiza dosimetría por año</t>
  </si>
  <si>
    <t>Número de terapias con [131I]I-mIBG para las cuales se realiza dosimetría por año</t>
  </si>
  <si>
    <t>Número de terapias con [177Lu]Lu-PSMA para las cuales se realiza dosimetría por año</t>
  </si>
  <si>
    <t>Número de terapias con [177Lu]Lu-DOTA-TATE para las cuales se realiza dosimetría por año</t>
  </si>
  <si>
    <r>
      <t>En la pestaña "</t>
    </r>
    <r>
      <rPr>
        <b/>
        <i/>
        <sz val="12"/>
        <rFont val="Times New Roman"/>
        <family val="1"/>
      </rPr>
      <t>Comentarios ítems</t>
    </r>
    <r>
      <rPr>
        <sz val="12"/>
        <rFont val="Times New Roman"/>
        <family val="1"/>
        <charset val="1"/>
      </rPr>
      <t>" vienen explicados cada uno de los puntos a rellenar por el usuario.</t>
    </r>
  </si>
  <si>
    <r>
      <t>La pestaña "</t>
    </r>
    <r>
      <rPr>
        <b/>
        <i/>
        <sz val="12"/>
        <rFont val="Times New Roman"/>
        <family val="1"/>
      </rPr>
      <t>Resumen de Datos</t>
    </r>
    <r>
      <rPr>
        <sz val="12"/>
        <rFont val="Times New Roman"/>
        <family val="1"/>
        <charset val="1"/>
      </rPr>
      <t>" recoge un resumen de los datos introducidos por el usuario que se puede adjuntar al informe final generado.</t>
    </r>
  </si>
  <si>
    <t>Número total de aplicadores (un aplicador y sus distintas combinaciones cuenta como un único aplicador)</t>
  </si>
  <si>
    <t>Número de equipos de radioterapia intraoperatoria de kV</t>
  </si>
  <si>
    <t>Tiempo en horas</t>
  </si>
  <si>
    <t>Tiempo por terapia en horas</t>
  </si>
  <si>
    <t>Tiempo por estimación en horas</t>
  </si>
  <si>
    <r>
      <t>En la pestaña "</t>
    </r>
    <r>
      <rPr>
        <b/>
        <i/>
        <sz val="12"/>
        <rFont val="Times New Roman"/>
        <family val="1"/>
      </rPr>
      <t>RESULTADOS</t>
    </r>
    <r>
      <rPr>
        <sz val="12"/>
        <rFont val="Times New Roman"/>
        <family val="1"/>
        <charset val="1"/>
      </rPr>
      <t>" se encuentran el número de Especialistas en Radiofísica, Técnicos Superiores y Administrativos que arroja el algoritmo de cálculo. Estos resultados se encuentran separados por áreas.</t>
    </r>
  </si>
  <si>
    <r>
      <t>En "</t>
    </r>
    <r>
      <rPr>
        <b/>
        <i/>
        <sz val="12"/>
        <rFont val="Times New Roman"/>
        <family val="1"/>
      </rPr>
      <t>Tablas-Tiempos</t>
    </r>
    <r>
      <rPr>
        <sz val="12"/>
        <rFont val="Times New Roman"/>
        <family val="1"/>
        <charset val="1"/>
      </rPr>
      <t>" se pueden ver los valores asignados a cada ítem.</t>
    </r>
  </si>
  <si>
    <t>Estimación de los Medios Humanos mínimos en los servicios de Radiofísica y Protección Radiológica</t>
  </si>
  <si>
    <t>Esta hoja de cálculo ha sido desarrollada por el grupo de trabajo de la SEFM  "Medios humanos mínimos en los Servicios de Radiofísica".</t>
  </si>
  <si>
    <t>Está basada en un algoritmo de cálculo descrito en el documento:</t>
  </si>
  <si>
    <t>"Recomendaciones sobre medios humanos en radiofísica hospitalaria".</t>
  </si>
  <si>
    <t>Rev Fis Med 2026; 27(1):65-80.</t>
  </si>
  <si>
    <t>Se recomienda leer el documento en el que se basa para usar de forma satisfactoria esta herramienta de cálculo.</t>
  </si>
  <si>
    <t>https://doi.org/10.37004/sefm/2026.27.1.003</t>
  </si>
  <si>
    <t>Versión:</t>
  </si>
  <si>
    <t>01 de junio de 2026</t>
  </si>
  <si>
    <t>Grupo de Trabajo de la SEFM - 2026</t>
  </si>
  <si>
    <t>Se recomienda un Factor de Productividad del 80%</t>
  </si>
  <si>
    <t>Se recomienda un Factor de Coordinación y Gestión del 10%</t>
  </si>
  <si>
    <t>Con factor de Productividad, Coordinación y Gestión</t>
  </si>
  <si>
    <t xml:space="preserve">Con factor de Productividad, Coordinación y Gestión  </t>
  </si>
  <si>
    <t>Hospital</t>
  </si>
  <si>
    <t>Número total de equipos de RX a los que se les realiza las pruebas de Control de Calidad. Incluye los equipos de dentro y de fuera del hospital. No están incluidos los monitores. El usuario no tiene que introducir ningún valor aquí, este se rellena automáticamente a partir de los datos introducidos.</t>
  </si>
  <si>
    <t>Los ítems desde RX19 a RX34 incluyen</t>
  </si>
  <si>
    <t>Los ítems desde RX1 a RX15 incluyen</t>
  </si>
  <si>
    <t>El usuario podrá elegir Sí o No según el caso. Si elige Sí, se le asignara un tiempo de dedicación anual asociado a la gestión y/o administración del programa de gestión de dosis en RX</t>
  </si>
  <si>
    <t>El usuario podrá elegir Sí o No según el caso. Si elige Sí, aplicará a esta tarea el tiempo anual dedicado a la Comisión de GC en RX</t>
  </si>
  <si>
    <t>El usuario no tiene que introducir ningún valor, éste se introduce automáticamente. Este ítem contiene el tiempo anual asociado a las tareas propias de la Unidad que tiene que llevar a cabo de forma obligatoria en el área de RX. A saber, estimación de DRLs, informe anual al CSN, etc.</t>
  </si>
  <si>
    <t>El usuario podrá elegir Sí o No según el caso. Si elige Sí, aplicará el ítem RX37, estimación del % de equipos que sufren averías.</t>
  </si>
  <si>
    <t>El % por ciento seleccionado se aplicará sobre el número total de equipos de RX (ítem RX16). El tiempo asociado a esta tarea incluye la gestión de las averías y la verificación tras la reparación.</t>
  </si>
  <si>
    <t>Participa en la Comisión de Garantía de Calidad en RX?</t>
  </si>
  <si>
    <t>Contabiliza los tratamientos en donde es necesario la presencia del radiofísico durante algún momento del tratamiento.</t>
  </si>
  <si>
    <t>Número de sistemas de planificación de tratamiento de radioterapia externa</t>
  </si>
  <si>
    <t>Número de sistemas de planificación de tratamiento de braquiterapia</t>
  </si>
  <si>
    <t>Número total de programas de cálculo de dosimetría en el servicio de medicina nuclear o de radiofísica</t>
  </si>
  <si>
    <t>Número de incidencias para las que se necesita llamar al servicio técnico por año en cada equipo PET/CT</t>
  </si>
  <si>
    <t>Número de incidencias para las que se necesita llamar al servicio técnico por año en cada equipo SPECT/CT</t>
  </si>
  <si>
    <t>Número de terapias para las cuales se dan instrucciones de protección radiológica a los pacientes por año</t>
  </si>
  <si>
    <t>Se introduce el porcentaje de tiempo anual equivalente de un radiofísico para la realización de tareas, como pueden ser  poner en marcha nuevas técnicas, elaboración de nuevos protocolos, etc.</t>
  </si>
  <si>
    <t>Se estiman los tiempos asociados a la gestión de la dosimetría del personal profesionalmente expuesto y a la gestión de las licencias activas.</t>
  </si>
  <si>
    <t>Participación en Comisiones clínicas</t>
  </si>
  <si>
    <r>
      <t xml:space="preserve">El usuario </t>
    </r>
    <r>
      <rPr>
        <b/>
        <sz val="12"/>
        <rFont val="Times New Roman"/>
        <family val="1"/>
      </rPr>
      <t>SOLO</t>
    </r>
    <r>
      <rPr>
        <sz val="12"/>
        <rFont val="Times New Roman"/>
        <family val="1"/>
        <charset val="1"/>
      </rPr>
      <t xml:space="preserve"> ha de completar las casillas con </t>
    </r>
    <r>
      <rPr>
        <b/>
        <u/>
        <sz val="12"/>
        <rFont val="Times New Roman"/>
        <family val="1"/>
      </rPr>
      <t>fondo amarillo</t>
    </r>
    <r>
      <rPr>
        <sz val="12"/>
        <rFont val="Times New Roman"/>
        <family val="1"/>
        <charset val="1"/>
      </rPr>
      <t xml:space="preserve"> de la pestaña "</t>
    </r>
    <r>
      <rPr>
        <b/>
        <i/>
        <sz val="12"/>
        <rFont val="Times New Roman"/>
        <family val="1"/>
      </rPr>
      <t>Introducción de datos</t>
    </r>
    <r>
      <rPr>
        <sz val="12"/>
        <rFont val="Times New Roman"/>
        <family val="1"/>
        <charset val="1"/>
      </rPr>
      <t xml:space="preserve">".  La columna D para introducir los datos y la columna H para añadir comentarios. Hay ítems con las casillas en color blanco que no son editables, según lo introducido en otras casillas relacionadas se asignará automáticamente un valor para dichos ítems. El </t>
    </r>
    <r>
      <rPr>
        <i/>
        <sz val="12"/>
        <rFont val="Times New Roman"/>
        <family val="1"/>
      </rPr>
      <t>factor de productividad</t>
    </r>
    <r>
      <rPr>
        <sz val="12"/>
        <rFont val="Times New Roman"/>
        <family val="1"/>
        <charset val="1"/>
      </rPr>
      <t xml:space="preserve"> estima el porcentaje de horas efectivas respecto al total de horas trabajadas, teniendo en cuenta necesidades personales durante la jornada laboral, como pausas fisiológicas, desconexión emocional, conciliación familiar, gestión de imprevistos cotidianos, actividades formativas, así como el absentismo laboral que no es cubierto habitualmente en nuestro colectivo. El </t>
    </r>
    <r>
      <rPr>
        <i/>
        <sz val="12"/>
        <rFont val="Times New Roman"/>
        <family val="1"/>
      </rPr>
      <t>factor de Coordinación y Gestión</t>
    </r>
    <r>
      <rPr>
        <sz val="12"/>
        <rFont val="Times New Roman"/>
        <family val="1"/>
        <charset val="1"/>
      </rPr>
      <t xml:space="preserve"> engloba tareas como la coordinación con radioterapia, asesoramiento técnico, la organización laboral, reuniones específicas de Radiofísica o sustituciones por vacaciones.</t>
    </r>
  </si>
  <si>
    <t>Instrucciones generales de uso</t>
  </si>
  <si>
    <t>¿Participa en la Comisión de Garantía de Calidad en RX?</t>
  </si>
  <si>
    <t>Gestión/administración del Software de Gestión de dosis</t>
  </si>
  <si>
    <t>Nº de trabajadores expuestos (categoría A y B) dependientes del Servicio de P.R.</t>
  </si>
  <si>
    <t>Nº de detectores (contaminación, ambientales, etc.)</t>
  </si>
  <si>
    <t>La Unidad imparte cursos de PR (operadores, supervisores, directores,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</si>
</sst>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_-* #,##0.00\ _€_-;\-* #,##0.00\ _€_-;_-* \-??\ _€_-;_-@_-"/>
  </numFmts>
  <fonts count="41" x14ac:knownFonts="1">
    <font>
      <sz val="11"/>
      <color rgb="FF000000"/>
      <name val="Calibri"/>
      <family val="2"/>
      <charset val="1"/>
    </font>
    <font>
      <sz val="10"/>
      <name val="Arial"/>
      <family val="2"/>
      <charset val="1"/>
    </font>
    <font>
      <sz val="10"/>
      <color rgb="FF333333"/>
      <name val="Arial"/>
      <family val="2"/>
      <charset val="1"/>
    </font>
    <font>
      <sz val="22"/>
      <name val="Times New Roman"/>
      <family val="1"/>
      <charset val="1"/>
    </font>
    <font>
      <sz val="18"/>
      <name val="Times New Roman"/>
      <family val="1"/>
      <charset val="1"/>
    </font>
    <font>
      <sz val="10"/>
      <name val="Times New Roman"/>
      <family val="1"/>
      <charset val="1"/>
    </font>
    <font>
      <sz val="14"/>
      <name val="Times New Roman"/>
      <family val="1"/>
      <charset val="1"/>
    </font>
    <font>
      <sz val="12"/>
      <name val="Times New Roman"/>
      <family val="1"/>
      <charset val="1"/>
    </font>
    <font>
      <b/>
      <i/>
      <sz val="12"/>
      <name val="Arial"/>
      <family val="2"/>
      <charset val="1"/>
    </font>
    <font>
      <sz val="12"/>
      <name val="Arial"/>
      <family val="2"/>
      <charset val="1"/>
    </font>
    <font>
      <b/>
      <i/>
      <sz val="10"/>
      <name val="Arial"/>
      <family val="2"/>
      <charset val="1"/>
    </font>
    <font>
      <sz val="22"/>
      <color rgb="FFFFFFFF"/>
      <name val="Arial"/>
      <family val="2"/>
      <charset val="1"/>
    </font>
    <font>
      <sz val="14"/>
      <color rgb="FFFFFFFF"/>
      <name val="Arial"/>
      <family val="2"/>
      <charset val="1"/>
    </font>
    <font>
      <sz val="10"/>
      <color rgb="FFFFFFFF"/>
      <name val="Arial"/>
      <family val="2"/>
      <charset val="1"/>
    </font>
    <font>
      <sz val="10"/>
      <color rgb="FFFF0000"/>
      <name val="Arial"/>
      <family val="2"/>
      <charset val="1"/>
    </font>
    <font>
      <b/>
      <sz val="10"/>
      <name val="Arial"/>
      <family val="2"/>
      <charset val="1"/>
    </font>
    <font>
      <sz val="12"/>
      <color rgb="FFFFFFFF"/>
      <name val="Arial"/>
      <family val="2"/>
      <charset val="1"/>
    </font>
    <font>
      <sz val="20"/>
      <color rgb="FFFFFFFF"/>
      <name val="Arial"/>
      <family val="2"/>
      <charset val="1"/>
    </font>
    <font>
      <sz val="20"/>
      <color rgb="FFA900FE"/>
      <name val="Arial"/>
      <family val="2"/>
      <charset val="1"/>
    </font>
    <font>
      <sz val="10"/>
      <name val="Arial"/>
      <family val="2"/>
    </font>
    <font>
      <sz val="11"/>
      <color rgb="FFC00000"/>
      <name val="Calibri"/>
      <family val="2"/>
      <charset val="1"/>
    </font>
    <font>
      <b/>
      <i/>
      <sz val="20"/>
      <color rgb="FF000000"/>
      <name val="Arial"/>
      <family val="2"/>
      <charset val="1"/>
    </font>
    <font>
      <i/>
      <sz val="11"/>
      <color rgb="FF000000"/>
      <name val="Arial"/>
      <family val="2"/>
      <charset val="1"/>
    </font>
    <font>
      <b/>
      <i/>
      <sz val="11"/>
      <color rgb="FF000000"/>
      <name val="Arial"/>
      <family val="2"/>
      <charset val="1"/>
    </font>
    <font>
      <b/>
      <i/>
      <sz val="11"/>
      <name val="Arial"/>
      <family val="2"/>
      <charset val="1"/>
    </font>
    <font>
      <i/>
      <sz val="10"/>
      <color rgb="FF000000"/>
      <name val="Arial"/>
      <family val="2"/>
      <charset val="1"/>
    </font>
    <font>
      <sz val="11"/>
      <color rgb="FF000000"/>
      <name val="Times New Roman"/>
      <family val="1"/>
      <charset val="1"/>
    </font>
    <font>
      <sz val="11"/>
      <color rgb="FF000000"/>
      <name val="Arial"/>
      <family val="2"/>
      <charset val="1"/>
    </font>
    <font>
      <b/>
      <i/>
      <sz val="16"/>
      <color rgb="FF000000"/>
      <name val="Arial"/>
      <family val="2"/>
      <charset val="1"/>
    </font>
    <font>
      <i/>
      <sz val="16"/>
      <color rgb="FF000000"/>
      <name val="Arial"/>
      <family val="2"/>
      <charset val="1"/>
    </font>
    <font>
      <sz val="11"/>
      <color rgb="FF000000"/>
      <name val="Calibri"/>
      <family val="2"/>
      <charset val="1"/>
    </font>
    <font>
      <sz val="11"/>
      <color rgb="FF000000"/>
      <name val="Calibri"/>
      <family val="2"/>
    </font>
    <font>
      <sz val="10"/>
      <color theme="4"/>
      <name val="Arial"/>
      <family val="2"/>
      <charset val="1"/>
    </font>
    <font>
      <b/>
      <sz val="12"/>
      <name val="Times New Roman"/>
      <family val="1"/>
    </font>
    <font>
      <b/>
      <i/>
      <sz val="12"/>
      <name val="Times New Roman"/>
      <family val="1"/>
    </font>
    <font>
      <i/>
      <sz val="12"/>
      <name val="Times New Roman"/>
      <family val="1"/>
    </font>
    <font>
      <b/>
      <u/>
      <sz val="12"/>
      <name val="Times New Roman"/>
      <family val="1"/>
    </font>
    <font>
      <b/>
      <sz val="11"/>
      <color rgb="FF000000"/>
      <name val="Times New Roman"/>
      <family val="1"/>
    </font>
    <font>
      <u/>
      <sz val="11"/>
      <color theme="10"/>
      <name val="Calibri"/>
      <family val="2"/>
      <charset val="1"/>
    </font>
    <font>
      <i/>
      <sz val="10"/>
      <name val="Arial"/>
      <family val="2"/>
    </font>
    <font>
      <i/>
      <sz val="11"/>
      <color rgb="FF000000"/>
      <name val="Arial"/>
      <family val="2"/>
    </font>
  </fonts>
  <fills count="34">
    <fill>
      <patternFill patternType="none"/>
    </fill>
    <fill>
      <patternFill patternType="gray125"/>
    </fill>
    <fill>
      <patternFill patternType="solid">
        <fgColor rgb="FFFFFFCC"/>
        <bgColor rgb="FFFFFFFF"/>
      </patternFill>
    </fill>
    <fill>
      <patternFill patternType="solid">
        <fgColor rgb="FFBFBFBF"/>
        <bgColor rgb="FFAEBBCA"/>
      </patternFill>
    </fill>
    <fill>
      <patternFill patternType="solid">
        <fgColor rgb="FFFFFFFF"/>
        <bgColor rgb="FFFFFFCC"/>
      </patternFill>
    </fill>
    <fill>
      <patternFill patternType="solid">
        <fgColor rgb="FFFFFF99"/>
        <bgColor rgb="FFFFFFCC"/>
      </patternFill>
    </fill>
    <fill>
      <patternFill patternType="solid">
        <fgColor rgb="FF5B9BD5"/>
        <bgColor rgb="FF889AB2"/>
      </patternFill>
    </fill>
    <fill>
      <patternFill patternType="solid">
        <fgColor rgb="FF9DC3E6"/>
        <bgColor rgb="FFB4C7E7"/>
      </patternFill>
    </fill>
    <fill>
      <patternFill patternType="solid">
        <fgColor rgb="FFDEEBF7"/>
        <bgColor rgb="FFEDEDED"/>
      </patternFill>
    </fill>
    <fill>
      <patternFill patternType="solid">
        <fgColor rgb="FF70AD47"/>
        <bgColor rgb="FF808080"/>
      </patternFill>
    </fill>
    <fill>
      <patternFill patternType="solid">
        <fgColor rgb="FFA9D18E"/>
        <bgColor rgb="FFBFBFBF"/>
      </patternFill>
    </fill>
    <fill>
      <patternFill patternType="solid">
        <fgColor rgb="FFE2F0D9"/>
        <bgColor rgb="FFEDEDED"/>
      </patternFill>
    </fill>
    <fill>
      <patternFill patternType="solid">
        <fgColor rgb="FFED7D31"/>
        <bgColor rgb="FFFF6961"/>
      </patternFill>
    </fill>
    <fill>
      <patternFill patternType="solid">
        <fgColor rgb="FFF4B183"/>
        <bgColor rgb="FFFF948F"/>
      </patternFill>
    </fill>
    <fill>
      <patternFill patternType="solid">
        <fgColor rgb="FFFBE5D6"/>
        <bgColor rgb="FFEDEDED"/>
      </patternFill>
    </fill>
    <fill>
      <patternFill patternType="solid">
        <fgColor rgb="FFFF6961"/>
        <bgColor rgb="FFED7D31"/>
      </patternFill>
    </fill>
    <fill>
      <patternFill patternType="solid">
        <fgColor rgb="FFFF948F"/>
        <bgColor rgb="FFF78585"/>
      </patternFill>
    </fill>
    <fill>
      <patternFill patternType="solid">
        <fgColor rgb="FFFFC8C5"/>
        <bgColor rgb="FFF1D5FF"/>
      </patternFill>
    </fill>
    <fill>
      <patternFill patternType="solid">
        <fgColor rgb="FFCDA4E6"/>
        <bgColor rgb="FFD88BFF"/>
      </patternFill>
    </fill>
    <fill>
      <patternFill patternType="solid">
        <fgColor rgb="FFDCC0EE"/>
        <bgColor rgb="FFE7B7FF"/>
      </patternFill>
    </fill>
    <fill>
      <patternFill patternType="solid">
        <fgColor rgb="FFE9D8F4"/>
        <bgColor rgb="FFF1D5FF"/>
      </patternFill>
    </fill>
    <fill>
      <patternFill patternType="solid">
        <fgColor rgb="FFE7B7FF"/>
        <bgColor rgb="FFDCC0EE"/>
      </patternFill>
    </fill>
    <fill>
      <patternFill patternType="solid">
        <fgColor rgb="FFF1D5FF"/>
        <bgColor rgb="FFE9D8F4"/>
      </patternFill>
    </fill>
    <fill>
      <patternFill patternType="solid">
        <fgColor rgb="FFD88BFF"/>
        <bgColor rgb="FFCDA4E6"/>
      </patternFill>
    </fill>
    <fill>
      <patternFill patternType="solid">
        <fgColor rgb="FF889AB2"/>
        <bgColor rgb="FF808080"/>
      </patternFill>
    </fill>
    <fill>
      <patternFill patternType="solid">
        <fgColor rgb="FFAEBBCA"/>
        <bgColor rgb="FFBFBFBF"/>
      </patternFill>
    </fill>
    <fill>
      <patternFill patternType="solid">
        <fgColor rgb="FFD1D7E1"/>
        <bgColor rgb="FFBDD7EE"/>
      </patternFill>
    </fill>
    <fill>
      <patternFill patternType="solid">
        <fgColor rgb="FFBDD7EE"/>
        <bgColor rgb="FFD1D7E1"/>
      </patternFill>
    </fill>
    <fill>
      <patternFill patternType="solid">
        <fgColor rgb="FFF78585"/>
        <bgColor rgb="FFFF948F"/>
      </patternFill>
    </fill>
    <fill>
      <patternFill patternType="solid">
        <fgColor rgb="FFB4C7E7"/>
        <bgColor rgb="FF9DC3E6"/>
      </patternFill>
    </fill>
    <fill>
      <patternFill patternType="solid">
        <fgColor theme="0"/>
        <bgColor indexed="64"/>
      </patternFill>
    </fill>
    <fill>
      <patternFill patternType="solid">
        <fgColor rgb="FFFFFFCC"/>
        <bgColor rgb="FFFFFFCC"/>
      </patternFill>
    </fill>
    <fill>
      <patternFill patternType="solid">
        <fgColor theme="0"/>
        <bgColor rgb="FFFFFFCC"/>
      </patternFill>
    </fill>
    <fill>
      <patternFill patternType="solid">
        <fgColor theme="0"/>
        <bgColor rgb="FFAEBBCA"/>
      </patternFill>
    </fill>
  </fills>
  <borders count="26">
    <border>
      <left/>
      <right/>
      <top/>
      <bottom/>
      <diagonal/>
    </border>
    <border>
      <left style="thin">
        <color rgb="FF808080"/>
      </left>
      <right style="thin">
        <color rgb="FF808080"/>
      </right>
      <top style="thin">
        <color rgb="FF808080"/>
      </top>
      <bottom style="thin">
        <color rgb="FF808080"/>
      </bottom>
      <diagonal/>
    </border>
    <border>
      <left/>
      <right/>
      <top/>
      <bottom style="medium">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style="hair">
        <color auto="1"/>
      </top>
      <bottom style="hair">
        <color auto="1"/>
      </bottom>
      <diagonal/>
    </border>
    <border>
      <left style="thin">
        <color auto="1"/>
      </left>
      <right style="thin">
        <color auto="1"/>
      </right>
      <top/>
      <bottom style="hair">
        <color auto="1"/>
      </bottom>
      <diagonal/>
    </border>
    <border>
      <left/>
      <right/>
      <top style="hair">
        <color auto="1"/>
      </top>
      <bottom style="thin">
        <color auto="1"/>
      </bottom>
      <diagonal/>
    </border>
    <border>
      <left style="thin">
        <color auto="1"/>
      </left>
      <right style="thin">
        <color auto="1"/>
      </right>
      <top style="hair">
        <color auto="1"/>
      </top>
      <bottom style="thin">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top style="hair">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top/>
      <bottom style="double">
        <color auto="1"/>
      </bottom>
      <diagonal/>
    </border>
    <border>
      <left/>
      <right/>
      <top style="thin">
        <color auto="1"/>
      </top>
      <bottom/>
      <diagonal/>
    </border>
    <border>
      <left/>
      <right style="medium">
        <color indexed="64"/>
      </right>
      <top style="medium">
        <color indexed="64"/>
      </top>
      <bottom style="medium">
        <color indexed="64"/>
      </bottom>
      <diagonal/>
    </border>
    <border>
      <left style="thin">
        <color auto="1"/>
      </left>
      <right/>
      <top/>
      <bottom style="hair">
        <color auto="1"/>
      </bottom>
      <diagonal/>
    </border>
  </borders>
  <cellStyleXfs count="5">
    <xf numFmtId="0" fontId="0" fillId="0" borderId="0"/>
    <xf numFmtId="165" fontId="30" fillId="0" borderId="0" applyBorder="0" applyProtection="0"/>
    <xf numFmtId="0" fontId="1" fillId="0" borderId="0"/>
    <xf numFmtId="0" fontId="2" fillId="2" borderId="1"/>
    <xf numFmtId="0" fontId="38" fillId="0" borderId="0" applyNumberFormat="0" applyFill="0" applyBorder="0" applyAlignment="0" applyProtection="0"/>
  </cellStyleXfs>
  <cellXfs count="266">
    <xf numFmtId="0" fontId="0" fillId="0" borderId="0" xfId="0"/>
    <xf numFmtId="0" fontId="25" fillId="4" borderId="22" xfId="0" applyFont="1" applyFill="1" applyBorder="1" applyAlignment="1">
      <alignment horizontal="right"/>
    </xf>
    <xf numFmtId="0" fontId="25" fillId="4" borderId="0" xfId="0" applyFont="1" applyFill="1" applyAlignment="1">
      <alignment horizontal="right"/>
    </xf>
    <xf numFmtId="0" fontId="1" fillId="4" borderId="0" xfId="2" applyFill="1" applyAlignment="1">
      <alignment horizontal="right" vertical="center"/>
    </xf>
    <xf numFmtId="0" fontId="0" fillId="3" borderId="0" xfId="0" applyFill="1"/>
    <xf numFmtId="0" fontId="0" fillId="4" borderId="0" xfId="0" applyFill="1"/>
    <xf numFmtId="0" fontId="5" fillId="4" borderId="0" xfId="0" applyFont="1" applyFill="1"/>
    <xf numFmtId="0" fontId="6" fillId="4" borderId="3" xfId="0" applyFont="1" applyFill="1" applyBorder="1"/>
    <xf numFmtId="0" fontId="5" fillId="4" borderId="3" xfId="0" applyFont="1" applyFill="1" applyBorder="1"/>
    <xf numFmtId="0" fontId="7" fillId="4" borderId="0" xfId="0" applyFont="1" applyFill="1"/>
    <xf numFmtId="0" fontId="5" fillId="3" borderId="0" xfId="0" applyFont="1" applyFill="1"/>
    <xf numFmtId="0" fontId="1" fillId="4" borderId="0" xfId="2" applyFill="1"/>
    <xf numFmtId="0" fontId="1" fillId="4" borderId="0" xfId="2" applyFill="1" applyAlignment="1">
      <alignment horizontal="left" vertical="center"/>
    </xf>
    <xf numFmtId="0" fontId="1" fillId="0" borderId="0" xfId="2"/>
    <xf numFmtId="0" fontId="8" fillId="4" borderId="0" xfId="2" applyFont="1" applyFill="1" applyAlignment="1">
      <alignment horizontal="right"/>
    </xf>
    <xf numFmtId="0" fontId="10" fillId="4" borderId="0" xfId="2" applyFont="1" applyFill="1"/>
    <xf numFmtId="0" fontId="11" fillId="6" borderId="0" xfId="2" applyFont="1" applyFill="1" applyAlignment="1">
      <alignment vertical="center"/>
    </xf>
    <xf numFmtId="0" fontId="1" fillId="6" borderId="0" xfId="2" applyFill="1" applyAlignment="1">
      <alignment vertical="center"/>
    </xf>
    <xf numFmtId="0" fontId="12" fillId="7" borderId="0" xfId="2" applyFont="1" applyFill="1" applyAlignment="1">
      <alignment vertical="center"/>
    </xf>
    <xf numFmtId="0" fontId="13" fillId="7" borderId="0" xfId="2" applyFont="1" applyFill="1" applyAlignment="1">
      <alignment vertical="center"/>
    </xf>
    <xf numFmtId="0" fontId="1" fillId="8" borderId="3" xfId="2" applyFill="1" applyBorder="1" applyAlignment="1">
      <alignment horizontal="left" vertical="center"/>
    </xf>
    <xf numFmtId="0" fontId="1" fillId="8" borderId="3" xfId="2" applyFill="1" applyBorder="1" applyAlignment="1">
      <alignment vertical="center"/>
    </xf>
    <xf numFmtId="0" fontId="1" fillId="8" borderId="5" xfId="2" applyFill="1" applyBorder="1" applyAlignment="1">
      <alignment horizontal="center" vertical="center"/>
    </xf>
    <xf numFmtId="0" fontId="1" fillId="4" borderId="0" xfId="2" applyFill="1" applyAlignment="1">
      <alignment horizontal="center"/>
    </xf>
    <xf numFmtId="0" fontId="1" fillId="4" borderId="6" xfId="2" applyFill="1" applyBorder="1" applyAlignment="1">
      <alignment vertical="center"/>
    </xf>
    <xf numFmtId="0" fontId="1" fillId="4" borderId="7" xfId="2" applyFill="1" applyBorder="1" applyAlignment="1">
      <alignment horizontal="center" vertical="center"/>
    </xf>
    <xf numFmtId="0" fontId="1" fillId="0" borderId="0" xfId="2" applyAlignment="1">
      <alignment vertical="center"/>
    </xf>
    <xf numFmtId="164" fontId="14" fillId="4" borderId="0" xfId="2" applyNumberFormat="1" applyFont="1" applyFill="1"/>
    <xf numFmtId="0" fontId="14" fillId="4" borderId="0" xfId="2" applyFont="1" applyFill="1"/>
    <xf numFmtId="0" fontId="1" fillId="4" borderId="8" xfId="2" applyFill="1" applyBorder="1" applyAlignment="1">
      <alignment vertical="center"/>
    </xf>
    <xf numFmtId="0" fontId="1" fillId="4" borderId="9" xfId="2" applyFill="1" applyBorder="1" applyAlignment="1">
      <alignment horizontal="center" vertical="center"/>
    </xf>
    <xf numFmtId="0" fontId="1" fillId="4" borderId="0" xfId="2" applyFill="1" applyAlignment="1">
      <alignment vertical="center"/>
    </xf>
    <xf numFmtId="0" fontId="1" fillId="4" borderId="0" xfId="2" applyFill="1" applyAlignment="1">
      <alignment horizontal="center" vertical="center"/>
    </xf>
    <xf numFmtId="164" fontId="1" fillId="4" borderId="7" xfId="2" applyNumberFormat="1" applyFill="1" applyBorder="1" applyAlignment="1">
      <alignment horizontal="center" vertical="center"/>
    </xf>
    <xf numFmtId="164" fontId="1" fillId="4" borderId="4" xfId="2" applyNumberFormat="1" applyFill="1" applyBorder="1" applyAlignment="1">
      <alignment horizontal="center" vertical="center"/>
    </xf>
    <xf numFmtId="164" fontId="1" fillId="4" borderId="0" xfId="2" applyNumberFormat="1" applyFill="1"/>
    <xf numFmtId="164" fontId="15" fillId="7" borderId="10" xfId="2" applyNumberFormat="1" applyFont="1" applyFill="1" applyBorder="1" applyAlignment="1">
      <alignment horizontal="center" vertical="center"/>
    </xf>
    <xf numFmtId="164" fontId="15" fillId="7" borderId="11" xfId="2" applyNumberFormat="1" applyFont="1" applyFill="1" applyBorder="1" applyAlignment="1">
      <alignment horizontal="center" vertical="center"/>
    </xf>
    <xf numFmtId="0" fontId="11" fillId="9" borderId="0" xfId="2" applyFont="1" applyFill="1" applyAlignment="1">
      <alignment vertical="center"/>
    </xf>
    <xf numFmtId="0" fontId="1" fillId="9" borderId="0" xfId="2" applyFill="1" applyAlignment="1">
      <alignment vertical="center"/>
    </xf>
    <xf numFmtId="0" fontId="16" fillId="10" borderId="0" xfId="2" applyFont="1" applyFill="1" applyAlignment="1">
      <alignment vertical="center"/>
    </xf>
    <xf numFmtId="0" fontId="13" fillId="10" borderId="0" xfId="2" applyFont="1" applyFill="1" applyAlignment="1">
      <alignment vertical="center"/>
    </xf>
    <xf numFmtId="0" fontId="1" fillId="11" borderId="3" xfId="2" applyFill="1" applyBorder="1" applyAlignment="1">
      <alignment vertical="center"/>
    </xf>
    <xf numFmtId="0" fontId="1" fillId="11" borderId="5" xfId="2" applyFill="1" applyBorder="1" applyAlignment="1">
      <alignment horizontal="center" vertical="center"/>
    </xf>
    <xf numFmtId="1" fontId="1" fillId="4" borderId="7" xfId="2" applyNumberFormat="1" applyFill="1" applyBorder="1" applyAlignment="1">
      <alignment horizontal="center" vertical="center"/>
    </xf>
    <xf numFmtId="164" fontId="1" fillId="4" borderId="9" xfId="2" applyNumberFormat="1" applyFill="1" applyBorder="1" applyAlignment="1">
      <alignment horizontal="center" vertical="center"/>
    </xf>
    <xf numFmtId="164" fontId="1" fillId="4" borderId="0" xfId="2" applyNumberFormat="1" applyFill="1" applyAlignment="1">
      <alignment horizontal="center" vertical="center"/>
    </xf>
    <xf numFmtId="0" fontId="1" fillId="0" borderId="9" xfId="2" applyBorder="1" applyAlignment="1">
      <alignment horizontal="center" vertical="center"/>
    </xf>
    <xf numFmtId="0" fontId="1" fillId="4" borderId="6" xfId="2" applyFill="1" applyBorder="1" applyAlignment="1">
      <alignment horizontal="left" vertical="center" wrapText="1"/>
    </xf>
    <xf numFmtId="0" fontId="1" fillId="4" borderId="12" xfId="2" applyFill="1" applyBorder="1" applyAlignment="1">
      <alignment vertical="center"/>
    </xf>
    <xf numFmtId="0" fontId="1" fillId="0" borderId="13" xfId="2" applyBorder="1" applyAlignment="1">
      <alignment horizontal="center" vertical="center"/>
    </xf>
    <xf numFmtId="0" fontId="1" fillId="4" borderId="13" xfId="2" applyFill="1" applyBorder="1" applyAlignment="1">
      <alignment horizontal="center" vertical="center"/>
    </xf>
    <xf numFmtId="0" fontId="1" fillId="11" borderId="3" xfId="2" applyFill="1" applyBorder="1" applyAlignment="1">
      <alignment horizontal="center" vertical="center"/>
    </xf>
    <xf numFmtId="0" fontId="1" fillId="4" borderId="8" xfId="2" applyFill="1" applyBorder="1" applyAlignment="1">
      <alignment vertical="center" wrapText="1"/>
    </xf>
    <xf numFmtId="1" fontId="1" fillId="4" borderId="9" xfId="2" applyNumberFormat="1" applyFill="1" applyBorder="1" applyAlignment="1">
      <alignment horizontal="center" vertical="center"/>
    </xf>
    <xf numFmtId="2" fontId="1" fillId="4" borderId="9" xfId="2" applyNumberFormat="1" applyFill="1" applyBorder="1" applyAlignment="1">
      <alignment horizontal="center" vertical="center"/>
    </xf>
    <xf numFmtId="164" fontId="15" fillId="9" borderId="10" xfId="2" applyNumberFormat="1" applyFont="1" applyFill="1" applyBorder="1" applyAlignment="1">
      <alignment horizontal="center" vertical="center"/>
    </xf>
    <xf numFmtId="164" fontId="15" fillId="9" borderId="11" xfId="2" applyNumberFormat="1" applyFont="1" applyFill="1" applyBorder="1" applyAlignment="1">
      <alignment horizontal="center" vertical="center"/>
    </xf>
    <xf numFmtId="0" fontId="11" fillId="12" borderId="0" xfId="2" applyFont="1" applyFill="1" applyAlignment="1">
      <alignment vertical="center"/>
    </xf>
    <xf numFmtId="0" fontId="1" fillId="12" borderId="0" xfId="2" applyFill="1" applyAlignment="1">
      <alignment vertical="center"/>
    </xf>
    <xf numFmtId="0" fontId="16" fillId="13" borderId="0" xfId="2" applyFont="1" applyFill="1" applyAlignment="1">
      <alignment vertical="center"/>
    </xf>
    <xf numFmtId="0" fontId="13" fillId="13" borderId="0" xfId="2" applyFont="1" applyFill="1" applyAlignment="1">
      <alignment vertical="center"/>
    </xf>
    <xf numFmtId="0" fontId="1" fillId="14" borderId="3" xfId="2" applyFill="1" applyBorder="1" applyAlignment="1">
      <alignment vertical="center"/>
    </xf>
    <xf numFmtId="0" fontId="1" fillId="14" borderId="5" xfId="2" applyFill="1" applyBorder="1" applyAlignment="1">
      <alignment horizontal="center" vertical="center"/>
    </xf>
    <xf numFmtId="0" fontId="1" fillId="4" borderId="4" xfId="2" applyFill="1" applyBorder="1" applyAlignment="1">
      <alignment horizontal="center" vertical="center"/>
    </xf>
    <xf numFmtId="0" fontId="1" fillId="14" borderId="14" xfId="2" applyFill="1" applyBorder="1" applyAlignment="1">
      <alignment horizontal="center" vertical="center"/>
    </xf>
    <xf numFmtId="2" fontId="1" fillId="0" borderId="9" xfId="2" applyNumberFormat="1" applyBorder="1" applyAlignment="1">
      <alignment horizontal="center" vertical="center"/>
    </xf>
    <xf numFmtId="164" fontId="1" fillId="0" borderId="15" xfId="2" applyNumberFormat="1" applyBorder="1" applyAlignment="1">
      <alignment horizontal="center" vertical="center"/>
    </xf>
    <xf numFmtId="164" fontId="1" fillId="0" borderId="16" xfId="2" applyNumberFormat="1" applyBorder="1" applyAlignment="1">
      <alignment horizontal="center" vertical="center"/>
    </xf>
    <xf numFmtId="2" fontId="1" fillId="0" borderId="7" xfId="2" applyNumberFormat="1" applyBorder="1" applyAlignment="1">
      <alignment horizontal="center" vertical="center"/>
    </xf>
    <xf numFmtId="0" fontId="1" fillId="0" borderId="7" xfId="2" applyBorder="1" applyAlignment="1">
      <alignment horizontal="center" vertical="center"/>
    </xf>
    <xf numFmtId="1" fontId="1" fillId="0" borderId="7" xfId="2" applyNumberFormat="1" applyBorder="1" applyAlignment="1">
      <alignment horizontal="center" vertical="center"/>
    </xf>
    <xf numFmtId="2" fontId="1" fillId="0" borderId="13" xfId="2" applyNumberFormat="1" applyBorder="1" applyAlignment="1">
      <alignment horizontal="center" vertical="center"/>
    </xf>
    <xf numFmtId="164" fontId="1" fillId="4" borderId="14" xfId="2" applyNumberFormat="1" applyFill="1" applyBorder="1" applyAlignment="1">
      <alignment horizontal="center" vertical="center"/>
    </xf>
    <xf numFmtId="164" fontId="15" fillId="12" borderId="10" xfId="2" applyNumberFormat="1" applyFont="1" applyFill="1" applyBorder="1" applyAlignment="1">
      <alignment horizontal="center" vertical="center"/>
    </xf>
    <xf numFmtId="164" fontId="15" fillId="12" borderId="11" xfId="2" applyNumberFormat="1" applyFont="1" applyFill="1" applyBorder="1" applyAlignment="1">
      <alignment horizontal="center" vertical="center"/>
    </xf>
    <xf numFmtId="0" fontId="17" fillId="15" borderId="0" xfId="2" applyFont="1" applyFill="1" applyAlignment="1">
      <alignment vertical="center"/>
    </xf>
    <xf numFmtId="0" fontId="16" fillId="16" borderId="0" xfId="2" applyFont="1" applyFill="1" applyAlignment="1">
      <alignment vertical="center"/>
    </xf>
    <xf numFmtId="0" fontId="17" fillId="16" borderId="0" xfId="2" applyFont="1" applyFill="1" applyAlignment="1">
      <alignment vertical="center"/>
    </xf>
    <xf numFmtId="0" fontId="1" fillId="17" borderId="3" xfId="2" applyFill="1" applyBorder="1" applyAlignment="1">
      <alignment horizontal="left" vertical="center"/>
    </xf>
    <xf numFmtId="0" fontId="1" fillId="17" borderId="3" xfId="2" applyFill="1" applyBorder="1" applyAlignment="1">
      <alignment horizontal="center" vertical="center"/>
    </xf>
    <xf numFmtId="0" fontId="1" fillId="17" borderId="5" xfId="2" applyFill="1" applyBorder="1" applyAlignment="1">
      <alignment horizontal="center" vertical="center"/>
    </xf>
    <xf numFmtId="2" fontId="1" fillId="4" borderId="0" xfId="2" applyNumberFormat="1" applyFill="1"/>
    <xf numFmtId="164" fontId="15" fillId="15" borderId="10" xfId="2" applyNumberFormat="1" applyFont="1" applyFill="1" applyBorder="1" applyAlignment="1">
      <alignment horizontal="center" vertical="center"/>
    </xf>
    <xf numFmtId="164" fontId="15" fillId="15" borderId="11" xfId="2" applyNumberFormat="1" applyFont="1" applyFill="1" applyBorder="1" applyAlignment="1">
      <alignment horizontal="center" vertical="center"/>
    </xf>
    <xf numFmtId="0" fontId="17" fillId="18" borderId="0" xfId="2" applyFont="1" applyFill="1" applyAlignment="1">
      <alignment vertical="center"/>
    </xf>
    <xf numFmtId="0" fontId="18" fillId="18" borderId="0" xfId="2" applyFont="1" applyFill="1" applyAlignment="1">
      <alignment vertical="center"/>
    </xf>
    <xf numFmtId="0" fontId="16" fillId="19" borderId="0" xfId="2" applyFont="1" applyFill="1" applyAlignment="1">
      <alignment vertical="center"/>
    </xf>
    <xf numFmtId="0" fontId="17" fillId="19" borderId="0" xfId="2" applyFont="1" applyFill="1" applyAlignment="1">
      <alignment vertical="center"/>
    </xf>
    <xf numFmtId="0" fontId="1" fillId="20" borderId="3" xfId="2" applyFill="1" applyBorder="1" applyAlignment="1">
      <alignment horizontal="left" vertical="center"/>
    </xf>
    <xf numFmtId="0" fontId="1" fillId="20" borderId="17" xfId="2" applyFill="1" applyBorder="1" applyAlignment="1">
      <alignment horizontal="center" vertical="center"/>
    </xf>
    <xf numFmtId="0" fontId="1" fillId="20" borderId="14" xfId="2" applyFill="1" applyBorder="1" applyAlignment="1">
      <alignment horizontal="center" vertical="center"/>
    </xf>
    <xf numFmtId="0" fontId="1" fillId="20" borderId="3" xfId="2" applyFill="1" applyBorder="1" applyAlignment="1">
      <alignment horizontal="center" vertical="center"/>
    </xf>
    <xf numFmtId="0" fontId="1" fillId="4" borderId="12" xfId="2" applyFill="1" applyBorder="1" applyAlignment="1">
      <alignment vertical="center" wrapText="1"/>
    </xf>
    <xf numFmtId="0" fontId="16" fillId="21" borderId="0" xfId="2" applyFont="1" applyFill="1" applyAlignment="1">
      <alignment vertical="center"/>
    </xf>
    <xf numFmtId="0" fontId="17" fillId="21" borderId="0" xfId="2" applyFont="1" applyFill="1" applyAlignment="1">
      <alignment vertical="center"/>
    </xf>
    <xf numFmtId="0" fontId="1" fillId="22" borderId="17" xfId="2" applyFill="1" applyBorder="1" applyAlignment="1">
      <alignment horizontal="center" vertical="center"/>
    </xf>
    <xf numFmtId="0" fontId="1" fillId="22" borderId="14" xfId="2" applyFill="1" applyBorder="1" applyAlignment="1">
      <alignment horizontal="center" vertical="center"/>
    </xf>
    <xf numFmtId="164" fontId="15" fillId="23" borderId="10" xfId="2" applyNumberFormat="1" applyFont="1" applyFill="1" applyBorder="1" applyAlignment="1">
      <alignment horizontal="center" vertical="center"/>
    </xf>
    <xf numFmtId="164" fontId="15" fillId="23" borderId="11" xfId="2" applyNumberFormat="1" applyFont="1" applyFill="1" applyBorder="1" applyAlignment="1">
      <alignment horizontal="center" vertical="center"/>
    </xf>
    <xf numFmtId="0" fontId="17" fillId="24" borderId="0" xfId="2" applyFont="1" applyFill="1" applyAlignment="1">
      <alignment vertical="center"/>
    </xf>
    <xf numFmtId="0" fontId="18" fillId="24" borderId="0" xfId="2" applyFont="1" applyFill="1" applyAlignment="1">
      <alignment vertical="center"/>
    </xf>
    <xf numFmtId="0" fontId="16" fillId="25" borderId="0" xfId="2" applyFont="1" applyFill="1" applyAlignment="1">
      <alignment vertical="center"/>
    </xf>
    <xf numFmtId="0" fontId="18" fillId="25" borderId="0" xfId="2" applyFont="1" applyFill="1" applyAlignment="1">
      <alignment vertical="center"/>
    </xf>
    <xf numFmtId="0" fontId="1" fillId="26" borderId="3" xfId="2" applyFill="1" applyBorder="1" applyAlignment="1">
      <alignment horizontal="left" vertical="center"/>
    </xf>
    <xf numFmtId="0" fontId="1" fillId="26" borderId="3" xfId="2" applyFill="1" applyBorder="1" applyAlignment="1">
      <alignment horizontal="center" vertical="center"/>
    </xf>
    <xf numFmtId="0" fontId="1" fillId="26" borderId="5" xfId="2" applyFill="1" applyBorder="1" applyAlignment="1">
      <alignment horizontal="center" vertical="center"/>
    </xf>
    <xf numFmtId="164" fontId="15" fillId="24" borderId="10" xfId="2" applyNumberFormat="1" applyFont="1" applyFill="1" applyBorder="1" applyAlignment="1">
      <alignment horizontal="center" vertical="center"/>
    </xf>
    <xf numFmtId="164" fontId="15" fillId="24" borderId="11" xfId="2" applyNumberFormat="1" applyFont="1" applyFill="1" applyBorder="1" applyAlignment="1">
      <alignment horizontal="center" vertical="center"/>
    </xf>
    <xf numFmtId="0" fontId="1" fillId="0" borderId="0" xfId="2" applyAlignment="1">
      <alignment wrapText="1"/>
    </xf>
    <xf numFmtId="0" fontId="1" fillId="4" borderId="0" xfId="2" applyFill="1" applyAlignment="1">
      <alignment wrapText="1"/>
    </xf>
    <xf numFmtId="0" fontId="1" fillId="6" borderId="0" xfId="2" applyFill="1" applyAlignment="1">
      <alignment vertical="center" wrapText="1"/>
    </xf>
    <xf numFmtId="0" fontId="13" fillId="7" borderId="0" xfId="2" applyFont="1" applyFill="1" applyAlignment="1">
      <alignment vertical="center" wrapText="1"/>
    </xf>
    <xf numFmtId="0" fontId="1" fillId="8" borderId="5" xfId="2" applyFill="1" applyBorder="1" applyAlignment="1">
      <alignment horizontal="center" vertical="center" wrapText="1"/>
    </xf>
    <xf numFmtId="0" fontId="1" fillId="0" borderId="18" xfId="2" applyBorder="1" applyAlignment="1">
      <alignment vertical="center" wrapText="1"/>
    </xf>
    <xf numFmtId="0" fontId="1" fillId="0" borderId="19" xfId="2" applyBorder="1" applyAlignment="1">
      <alignment vertical="center" wrapText="1"/>
    </xf>
    <xf numFmtId="0" fontId="19" fillId="0" borderId="19" xfId="2" applyFont="1" applyBorder="1" applyAlignment="1">
      <alignment vertical="center" wrapText="1"/>
    </xf>
    <xf numFmtId="0" fontId="1" fillId="0" borderId="0" xfId="2" applyAlignment="1">
      <alignment vertical="center" wrapText="1"/>
    </xf>
    <xf numFmtId="0" fontId="1" fillId="4" borderId="0" xfId="2" applyFill="1" applyAlignment="1">
      <alignment vertical="center" wrapText="1"/>
    </xf>
    <xf numFmtId="0" fontId="1" fillId="9" borderId="0" xfId="2" applyFill="1" applyAlignment="1">
      <alignment vertical="center" wrapText="1"/>
    </xf>
    <xf numFmtId="0" fontId="13" fillId="10" borderId="0" xfId="2" applyFont="1" applyFill="1" applyAlignment="1">
      <alignment vertical="center" wrapText="1"/>
    </xf>
    <xf numFmtId="0" fontId="1" fillId="11" borderId="5" xfId="2" applyFill="1" applyBorder="1" applyAlignment="1">
      <alignment horizontal="center" vertical="center" wrapText="1"/>
    </xf>
    <xf numFmtId="0" fontId="1" fillId="4" borderId="20" xfId="2" applyFill="1" applyBorder="1" applyAlignment="1">
      <alignment vertical="center" wrapText="1"/>
    </xf>
    <xf numFmtId="0" fontId="1" fillId="11" borderId="3" xfId="2" applyFill="1" applyBorder="1" applyAlignment="1">
      <alignment horizontal="center" vertical="center" wrapText="1"/>
    </xf>
    <xf numFmtId="0" fontId="1" fillId="12" borderId="0" xfId="2" applyFill="1" applyAlignment="1">
      <alignment vertical="center" wrapText="1"/>
    </xf>
    <xf numFmtId="0" fontId="13" fillId="13" borderId="0" xfId="2" applyFont="1" applyFill="1" applyAlignment="1">
      <alignment vertical="center" wrapText="1"/>
    </xf>
    <xf numFmtId="0" fontId="1" fillId="14" borderId="5" xfId="2" applyFill="1" applyBorder="1" applyAlignment="1">
      <alignment horizontal="center" vertical="center" wrapText="1"/>
    </xf>
    <xf numFmtId="0" fontId="17" fillId="15" borderId="0" xfId="2" applyFont="1" applyFill="1" applyAlignment="1">
      <alignment vertical="center" wrapText="1"/>
    </xf>
    <xf numFmtId="0" fontId="17" fillId="16" borderId="0" xfId="2" applyFont="1" applyFill="1" applyAlignment="1">
      <alignment vertical="center" wrapText="1"/>
    </xf>
    <xf numFmtId="0" fontId="1" fillId="17" borderId="5" xfId="2" applyFill="1" applyBorder="1" applyAlignment="1">
      <alignment horizontal="center" vertical="center" wrapText="1"/>
    </xf>
    <xf numFmtId="0" fontId="18" fillId="18" borderId="0" xfId="2" applyFont="1" applyFill="1" applyAlignment="1">
      <alignment vertical="center" wrapText="1"/>
    </xf>
    <xf numFmtId="0" fontId="17" fillId="19" borderId="0" xfId="2" applyFont="1" applyFill="1" applyAlignment="1">
      <alignment vertical="center" wrapText="1"/>
    </xf>
    <xf numFmtId="0" fontId="1" fillId="20" borderId="3" xfId="2" applyFill="1" applyBorder="1" applyAlignment="1">
      <alignment horizontal="center" vertical="center" wrapText="1"/>
    </xf>
    <xf numFmtId="0" fontId="17" fillId="21" borderId="0" xfId="2" applyFont="1" applyFill="1" applyAlignment="1">
      <alignment vertical="center" wrapText="1"/>
    </xf>
    <xf numFmtId="0" fontId="18" fillId="24" borderId="0" xfId="2" applyFont="1" applyFill="1" applyAlignment="1">
      <alignment vertical="center" wrapText="1"/>
    </xf>
    <xf numFmtId="0" fontId="18" fillId="25" borderId="0" xfId="2" applyFont="1" applyFill="1" applyAlignment="1">
      <alignment vertical="center" wrapText="1"/>
    </xf>
    <xf numFmtId="0" fontId="1" fillId="26" borderId="5" xfId="2" applyFill="1" applyBorder="1" applyAlignment="1">
      <alignment horizontal="center" vertical="center" wrapText="1"/>
    </xf>
    <xf numFmtId="0" fontId="17" fillId="6" borderId="0" xfId="2" applyFont="1" applyFill="1"/>
    <xf numFmtId="0" fontId="16" fillId="7" borderId="0" xfId="2" applyFont="1" applyFill="1"/>
    <xf numFmtId="0" fontId="1" fillId="8" borderId="3" xfId="2" applyFill="1" applyBorder="1"/>
    <xf numFmtId="0" fontId="1" fillId="4" borderId="6" xfId="2" applyFill="1" applyBorder="1"/>
    <xf numFmtId="0" fontId="1" fillId="4" borderId="8" xfId="2" applyFill="1" applyBorder="1"/>
    <xf numFmtId="0" fontId="17" fillId="9" borderId="0" xfId="2" applyFont="1" applyFill="1"/>
    <xf numFmtId="0" fontId="16" fillId="10" borderId="0" xfId="2" applyFont="1" applyFill="1"/>
    <xf numFmtId="0" fontId="1" fillId="11" borderId="3" xfId="2" applyFill="1" applyBorder="1"/>
    <xf numFmtId="165" fontId="20" fillId="0" borderId="0" xfId="1" applyFont="1" applyBorder="1" applyProtection="1"/>
    <xf numFmtId="0" fontId="1" fillId="4" borderId="12" xfId="2" applyFill="1" applyBorder="1"/>
    <xf numFmtId="0" fontId="1" fillId="4" borderId="8" xfId="2" applyFill="1" applyBorder="1" applyAlignment="1">
      <alignment wrapText="1"/>
    </xf>
    <xf numFmtId="0" fontId="17" fillId="12" borderId="0" xfId="2" applyFont="1" applyFill="1"/>
    <xf numFmtId="0" fontId="16" fillId="13" borderId="0" xfId="2" applyFont="1" applyFill="1"/>
    <xf numFmtId="0" fontId="1" fillId="14" borderId="3" xfId="2" applyFill="1" applyBorder="1"/>
    <xf numFmtId="164" fontId="1" fillId="4" borderId="9" xfId="2" applyNumberFormat="1" applyFill="1" applyBorder="1" applyAlignment="1">
      <alignment horizontal="center"/>
    </xf>
    <xf numFmtId="164" fontId="1" fillId="4" borderId="7" xfId="2" applyNumberFormat="1" applyFill="1" applyBorder="1" applyAlignment="1">
      <alignment horizontal="center"/>
    </xf>
    <xf numFmtId="164" fontId="0" fillId="0" borderId="0" xfId="0" applyNumberFormat="1"/>
    <xf numFmtId="0" fontId="1" fillId="4" borderId="6" xfId="2" applyFill="1" applyBorder="1" applyAlignment="1">
      <alignment vertical="center" wrapText="1"/>
    </xf>
    <xf numFmtId="164" fontId="1" fillId="4" borderId="13" xfId="2" applyNumberFormat="1" applyFill="1" applyBorder="1" applyAlignment="1">
      <alignment horizontal="center" vertical="center"/>
    </xf>
    <xf numFmtId="0" fontId="0" fillId="8" borderId="0" xfId="0" applyFill="1"/>
    <xf numFmtId="0" fontId="21" fillId="8" borderId="0" xfId="0" applyFont="1" applyFill="1"/>
    <xf numFmtId="0" fontId="22" fillId="4" borderId="0" xfId="0" applyFont="1" applyFill="1"/>
    <xf numFmtId="0" fontId="22" fillId="8" borderId="0" xfId="0" applyFont="1" applyFill="1"/>
    <xf numFmtId="0" fontId="23" fillId="3" borderId="0" xfId="0" applyFont="1" applyFill="1"/>
    <xf numFmtId="0" fontId="22" fillId="3" borderId="0" xfId="0" applyFont="1" applyFill="1"/>
    <xf numFmtId="0" fontId="24" fillId="27" borderId="0" xfId="0" applyFont="1" applyFill="1"/>
    <xf numFmtId="0" fontId="23" fillId="27" borderId="0" xfId="0" applyFont="1" applyFill="1"/>
    <xf numFmtId="0" fontId="22" fillId="27" borderId="0" xfId="0" applyFont="1" applyFill="1"/>
    <xf numFmtId="0" fontId="22" fillId="4" borderId="0" xfId="0" applyFont="1" applyFill="1" applyAlignment="1">
      <alignment horizontal="center"/>
    </xf>
    <xf numFmtId="0" fontId="22" fillId="4" borderId="0" xfId="0" applyFont="1" applyFill="1" applyAlignment="1">
      <alignment horizontal="right"/>
    </xf>
    <xf numFmtId="0" fontId="22" fillId="4" borderId="22" xfId="0" applyFont="1" applyFill="1" applyBorder="1" applyAlignment="1">
      <alignment horizontal="left"/>
    </xf>
    <xf numFmtId="0" fontId="22" fillId="4" borderId="22" xfId="0" applyFont="1" applyFill="1" applyBorder="1"/>
    <xf numFmtId="0" fontId="24" fillId="10" borderId="0" xfId="0" applyFont="1" applyFill="1"/>
    <xf numFmtId="0" fontId="23" fillId="10" borderId="0" xfId="0" applyFont="1" applyFill="1"/>
    <xf numFmtId="0" fontId="22" fillId="10" borderId="0" xfId="0" applyFont="1" applyFill="1"/>
    <xf numFmtId="0" fontId="23" fillId="13" borderId="0" xfId="0" applyFont="1" applyFill="1"/>
    <xf numFmtId="0" fontId="22" fillId="13" borderId="0" xfId="0" applyFont="1" applyFill="1"/>
    <xf numFmtId="0" fontId="23" fillId="28" borderId="0" xfId="0" applyFont="1" applyFill="1"/>
    <xf numFmtId="0" fontId="26" fillId="28" borderId="0" xfId="0" applyFont="1" applyFill="1"/>
    <xf numFmtId="0" fontId="26" fillId="4" borderId="0" xfId="0" applyFont="1" applyFill="1"/>
    <xf numFmtId="0" fontId="26" fillId="4" borderId="22" xfId="0" applyFont="1" applyFill="1" applyBorder="1"/>
    <xf numFmtId="0" fontId="23" fillId="18" borderId="0" xfId="0" applyFont="1" applyFill="1"/>
    <xf numFmtId="0" fontId="26" fillId="18" borderId="0" xfId="0" applyFont="1" applyFill="1"/>
    <xf numFmtId="0" fontId="22" fillId="18" borderId="0" xfId="0" applyFont="1" applyFill="1"/>
    <xf numFmtId="0" fontId="23" fillId="29" borderId="0" xfId="0" applyFont="1" applyFill="1"/>
    <xf numFmtId="0" fontId="26" fillId="29" borderId="0" xfId="0" applyFont="1" applyFill="1"/>
    <xf numFmtId="0" fontId="22" fillId="29" borderId="0" xfId="0" applyFont="1" applyFill="1"/>
    <xf numFmtId="0" fontId="0" fillId="4" borderId="22" xfId="0" applyFill="1" applyBorder="1"/>
    <xf numFmtId="0" fontId="27" fillId="4" borderId="0" xfId="0" applyFont="1" applyFill="1"/>
    <xf numFmtId="0" fontId="27" fillId="3" borderId="0" xfId="0" applyFont="1" applyFill="1"/>
    <xf numFmtId="0" fontId="21" fillId="4" borderId="0" xfId="0" applyFont="1" applyFill="1"/>
    <xf numFmtId="0" fontId="22" fillId="4" borderId="22" xfId="0" applyFont="1" applyFill="1" applyBorder="1" applyAlignment="1">
      <alignment horizontal="right"/>
    </xf>
    <xf numFmtId="0" fontId="28" fillId="4" borderId="3" xfId="0" applyFont="1" applyFill="1" applyBorder="1"/>
    <xf numFmtId="0" fontId="1" fillId="0" borderId="19" xfId="2" applyBorder="1" applyAlignment="1">
      <alignment vertical="center"/>
    </xf>
    <xf numFmtId="0" fontId="32" fillId="0" borderId="0" xfId="2" applyFont="1" applyAlignment="1">
      <alignment vertical="center" wrapText="1"/>
    </xf>
    <xf numFmtId="0" fontId="1" fillId="30" borderId="0" xfId="2" applyFill="1"/>
    <xf numFmtId="164" fontId="1" fillId="4" borderId="24" xfId="2" applyNumberFormat="1" applyFill="1" applyBorder="1" applyAlignment="1">
      <alignment horizontal="center" vertical="center"/>
    </xf>
    <xf numFmtId="164" fontId="1" fillId="4" borderId="11" xfId="2" applyNumberFormat="1" applyFill="1" applyBorder="1" applyAlignment="1">
      <alignment horizontal="center" vertical="center"/>
    </xf>
    <xf numFmtId="164" fontId="1" fillId="4" borderId="10" xfId="2" applyNumberFormat="1" applyFill="1" applyBorder="1" applyAlignment="1">
      <alignment horizontal="center"/>
    </xf>
    <xf numFmtId="164" fontId="1" fillId="4" borderId="24" xfId="2" applyNumberFormat="1" applyFill="1" applyBorder="1" applyAlignment="1">
      <alignment horizontal="center"/>
    </xf>
    <xf numFmtId="164" fontId="1" fillId="4" borderId="11" xfId="2" applyNumberFormat="1" applyFill="1" applyBorder="1" applyAlignment="1">
      <alignment horizontal="center"/>
    </xf>
    <xf numFmtId="0" fontId="1" fillId="4" borderId="0" xfId="2" applyFill="1" applyAlignment="1">
      <alignment horizontal="right"/>
    </xf>
    <xf numFmtId="0" fontId="5" fillId="4" borderId="0" xfId="0" applyFont="1" applyFill="1" applyAlignment="1">
      <alignment wrapText="1"/>
    </xf>
    <xf numFmtId="0" fontId="0" fillId="3" borderId="0" xfId="0" applyFill="1" applyAlignment="1">
      <alignment wrapText="1"/>
    </xf>
    <xf numFmtId="0" fontId="0" fillId="0" borderId="0" xfId="0" applyAlignment="1">
      <alignment wrapText="1"/>
    </xf>
    <xf numFmtId="0" fontId="5" fillId="4" borderId="0" xfId="0" applyFont="1" applyFill="1" applyAlignment="1">
      <alignment horizontal="left"/>
    </xf>
    <xf numFmtId="0" fontId="0" fillId="3" borderId="0" xfId="0" applyFill="1" applyAlignment="1">
      <alignment horizontal="left"/>
    </xf>
    <xf numFmtId="0" fontId="0" fillId="0" borderId="0" xfId="0" applyAlignment="1">
      <alignment horizontal="left"/>
    </xf>
    <xf numFmtId="0" fontId="9" fillId="5" borderId="4" xfId="2" applyFont="1" applyFill="1" applyBorder="1" applyAlignment="1" applyProtection="1">
      <alignment horizontal="center" vertical="center"/>
      <protection locked="0"/>
    </xf>
    <xf numFmtId="0" fontId="1" fillId="5" borderId="7" xfId="2" applyFill="1" applyBorder="1" applyAlignment="1" applyProtection="1">
      <alignment horizontal="center" vertical="center"/>
      <protection locked="0"/>
    </xf>
    <xf numFmtId="0" fontId="1" fillId="5" borderId="9" xfId="2" applyFill="1" applyBorder="1" applyAlignment="1" applyProtection="1">
      <alignment horizontal="center" vertical="center"/>
      <protection locked="0"/>
    </xf>
    <xf numFmtId="0" fontId="1" fillId="31" borderId="20" xfId="2" applyFill="1" applyBorder="1" applyAlignment="1" applyProtection="1">
      <alignment horizontal="center" vertical="center"/>
      <protection locked="0"/>
    </xf>
    <xf numFmtId="0" fontId="1" fillId="31" borderId="25" xfId="2" applyFill="1" applyBorder="1" applyAlignment="1" applyProtection="1">
      <alignment horizontal="center" vertical="center"/>
      <protection locked="0"/>
    </xf>
    <xf numFmtId="0" fontId="1" fillId="5" borderId="4" xfId="2" applyFill="1" applyBorder="1" applyAlignment="1" applyProtection="1">
      <alignment horizontal="center" vertical="center"/>
      <protection locked="0"/>
    </xf>
    <xf numFmtId="0" fontId="1" fillId="5" borderId="13" xfId="2" applyFill="1" applyBorder="1" applyAlignment="1" applyProtection="1">
      <alignment horizontal="center" vertical="center"/>
      <protection locked="0"/>
    </xf>
    <xf numFmtId="0" fontId="1" fillId="0" borderId="0" xfId="2" applyAlignment="1" applyProtection="1">
      <alignment vertical="center"/>
      <protection locked="0"/>
    </xf>
    <xf numFmtId="0" fontId="0" fillId="30" borderId="0" xfId="0" applyFill="1"/>
    <xf numFmtId="0" fontId="22" fillId="30" borderId="0" xfId="0" applyFont="1" applyFill="1"/>
    <xf numFmtId="0" fontId="26" fillId="30" borderId="0" xfId="0" applyFont="1" applyFill="1"/>
    <xf numFmtId="0" fontId="0" fillId="32" borderId="0" xfId="0" applyFill="1"/>
    <xf numFmtId="164" fontId="1" fillId="6" borderId="0" xfId="2" applyNumberFormat="1" applyFill="1"/>
    <xf numFmtId="164" fontId="13" fillId="7" borderId="0" xfId="2" applyNumberFormat="1" applyFont="1" applyFill="1"/>
    <xf numFmtId="164" fontId="1" fillId="8" borderId="5" xfId="2" applyNumberFormat="1" applyFill="1" applyBorder="1" applyAlignment="1">
      <alignment horizontal="center"/>
    </xf>
    <xf numFmtId="164" fontId="1" fillId="4" borderId="0" xfId="2" applyNumberFormat="1" applyFill="1" applyAlignment="1">
      <alignment horizontal="center"/>
    </xf>
    <xf numFmtId="164" fontId="1" fillId="9" borderId="0" xfId="2" applyNumberFormat="1" applyFill="1"/>
    <xf numFmtId="164" fontId="13" fillId="10" borderId="0" xfId="2" applyNumberFormat="1" applyFont="1" applyFill="1"/>
    <xf numFmtId="164" fontId="1" fillId="11" borderId="5" xfId="2" applyNumberFormat="1" applyFill="1" applyBorder="1" applyAlignment="1">
      <alignment horizontal="center"/>
    </xf>
    <xf numFmtId="164" fontId="1" fillId="0" borderId="0" xfId="2" applyNumberFormat="1"/>
    <xf numFmtId="164" fontId="1" fillId="4" borderId="21" xfId="2" applyNumberFormat="1" applyFill="1" applyBorder="1" applyAlignment="1">
      <alignment horizontal="center"/>
    </xf>
    <xf numFmtId="164" fontId="1" fillId="4" borderId="13" xfId="2" applyNumberFormat="1" applyFill="1" applyBorder="1" applyAlignment="1">
      <alignment horizontal="center"/>
    </xf>
    <xf numFmtId="164" fontId="1" fillId="11" borderId="3" xfId="2" applyNumberFormat="1" applyFill="1" applyBorder="1" applyAlignment="1">
      <alignment horizontal="center"/>
    </xf>
    <xf numFmtId="164" fontId="1" fillId="12" borderId="0" xfId="2" applyNumberFormat="1" applyFill="1"/>
    <xf numFmtId="164" fontId="13" fillId="13" borderId="0" xfId="2" applyNumberFormat="1" applyFont="1" applyFill="1"/>
    <xf numFmtId="164" fontId="1" fillId="14" borderId="5" xfId="2" applyNumberFormat="1" applyFill="1" applyBorder="1" applyAlignment="1">
      <alignment horizontal="center"/>
    </xf>
    <xf numFmtId="164" fontId="17" fillId="15" borderId="0" xfId="2" applyNumberFormat="1" applyFont="1" applyFill="1" applyAlignment="1">
      <alignment vertical="center"/>
    </xf>
    <xf numFmtId="164" fontId="17" fillId="16" borderId="0" xfId="2" applyNumberFormat="1" applyFont="1" applyFill="1" applyAlignment="1">
      <alignment vertical="center"/>
    </xf>
    <xf numFmtId="164" fontId="1" fillId="17" borderId="5" xfId="2" applyNumberFormat="1" applyFill="1" applyBorder="1" applyAlignment="1">
      <alignment horizontal="center" vertical="center"/>
    </xf>
    <xf numFmtId="164" fontId="18" fillId="18" borderId="0" xfId="2" applyNumberFormat="1" applyFont="1" applyFill="1" applyAlignment="1">
      <alignment vertical="center"/>
    </xf>
    <xf numFmtId="164" fontId="17" fillId="19" borderId="0" xfId="2" applyNumberFormat="1" applyFont="1" applyFill="1" applyAlignment="1">
      <alignment vertical="center"/>
    </xf>
    <xf numFmtId="164" fontId="1" fillId="20" borderId="14" xfId="2" applyNumberFormat="1" applyFill="1" applyBorder="1" applyAlignment="1">
      <alignment horizontal="center" vertical="center"/>
    </xf>
    <xf numFmtId="164" fontId="1" fillId="20" borderId="17" xfId="2" applyNumberFormat="1" applyFill="1" applyBorder="1" applyAlignment="1">
      <alignment horizontal="center" vertical="center"/>
    </xf>
    <xf numFmtId="164" fontId="1" fillId="0" borderId="0" xfId="2" applyNumberFormat="1" applyAlignment="1">
      <alignment vertical="center"/>
    </xf>
    <xf numFmtId="164" fontId="18" fillId="24" borderId="0" xfId="2" applyNumberFormat="1" applyFont="1" applyFill="1" applyAlignment="1">
      <alignment vertical="center"/>
    </xf>
    <xf numFmtId="164" fontId="18" fillId="25" borderId="0" xfId="2" applyNumberFormat="1" applyFont="1" applyFill="1" applyAlignment="1">
      <alignment vertical="center"/>
    </xf>
    <xf numFmtId="164" fontId="1" fillId="26" borderId="5" xfId="2" applyNumberFormat="1" applyFill="1" applyBorder="1" applyAlignment="1">
      <alignment horizontal="center" vertical="center"/>
    </xf>
    <xf numFmtId="0" fontId="7" fillId="4" borderId="0" xfId="0" applyFont="1" applyFill="1" applyAlignment="1">
      <alignment horizontal="left" wrapText="1"/>
    </xf>
    <xf numFmtId="0" fontId="7" fillId="32" borderId="0" xfId="0" applyFont="1" applyFill="1"/>
    <xf numFmtId="0" fontId="37" fillId="33" borderId="0" xfId="0" applyFont="1" applyFill="1"/>
    <xf numFmtId="0" fontId="33" fillId="4" borderId="0" xfId="0" applyFont="1" applyFill="1"/>
    <xf numFmtId="0" fontId="39" fillId="4" borderId="0" xfId="2" applyFont="1" applyFill="1"/>
    <xf numFmtId="0" fontId="7" fillId="4" borderId="0" xfId="0" applyFont="1" applyFill="1" applyAlignment="1">
      <alignment horizontal="left" wrapText="1"/>
    </xf>
    <xf numFmtId="0" fontId="3" fillId="4" borderId="0" xfId="0" applyFont="1" applyFill="1" applyAlignment="1">
      <alignment horizontal="center" wrapText="1"/>
    </xf>
    <xf numFmtId="0" fontId="4" fillId="4" borderId="2" xfId="0" applyFont="1" applyFill="1" applyBorder="1" applyAlignment="1">
      <alignment horizontal="center"/>
    </xf>
    <xf numFmtId="0" fontId="7" fillId="4" borderId="0" xfId="0" applyFont="1" applyFill="1" applyAlignment="1">
      <alignment horizontal="left"/>
    </xf>
    <xf numFmtId="0" fontId="37" fillId="33" borderId="0" xfId="0" applyFont="1" applyFill="1" applyAlignment="1">
      <alignment horizontal="left"/>
    </xf>
    <xf numFmtId="0" fontId="38" fillId="4" borderId="0" xfId="4" applyFill="1" applyAlignment="1">
      <alignment horizontal="center"/>
    </xf>
    <xf numFmtId="0" fontId="5" fillId="4" borderId="0" xfId="0" applyFont="1" applyFill="1" applyAlignment="1">
      <alignment horizontal="center"/>
    </xf>
    <xf numFmtId="0" fontId="1" fillId="4" borderId="0" xfId="2" applyFill="1" applyAlignment="1">
      <alignment horizontal="right" vertical="center"/>
    </xf>
    <xf numFmtId="0" fontId="13" fillId="13" borderId="0" xfId="2" applyFont="1" applyFill="1" applyAlignment="1">
      <alignment horizontal="center" vertical="center"/>
    </xf>
    <xf numFmtId="0" fontId="13" fillId="10" borderId="0" xfId="2" applyFont="1" applyFill="1" applyAlignment="1">
      <alignment horizontal="center" vertical="center"/>
    </xf>
    <xf numFmtId="0" fontId="9" fillId="5" borderId="4" xfId="2" applyFont="1" applyFill="1" applyBorder="1" applyAlignment="1" applyProtection="1">
      <alignment horizontal="center" vertical="center"/>
      <protection locked="0"/>
    </xf>
    <xf numFmtId="0" fontId="13" fillId="7" borderId="0" xfId="2" applyFont="1" applyFill="1" applyAlignment="1">
      <alignment horizontal="center" vertical="center"/>
    </xf>
    <xf numFmtId="164" fontId="1" fillId="0" borderId="0" xfId="2" applyNumberFormat="1" applyAlignment="1">
      <alignment horizontal="center" vertical="center"/>
    </xf>
    <xf numFmtId="0" fontId="27" fillId="4" borderId="0" xfId="0" applyFont="1" applyFill="1" applyAlignment="1">
      <alignment horizontal="center"/>
    </xf>
    <xf numFmtId="164" fontId="29" fillId="4" borderId="3" xfId="0" applyNumberFormat="1" applyFont="1" applyFill="1" applyBorder="1" applyAlignment="1">
      <alignment horizontal="right"/>
    </xf>
    <xf numFmtId="164" fontId="22" fillId="4" borderId="0" xfId="0" applyNumberFormat="1" applyFont="1" applyFill="1" applyAlignment="1">
      <alignment horizontal="right"/>
    </xf>
    <xf numFmtId="164" fontId="22" fillId="4" borderId="22" xfId="0" applyNumberFormat="1" applyFont="1" applyFill="1" applyBorder="1" applyAlignment="1">
      <alignment horizontal="right"/>
    </xf>
    <xf numFmtId="164" fontId="27" fillId="4" borderId="0" xfId="0" applyNumberFormat="1" applyFont="1" applyFill="1"/>
    <xf numFmtId="164" fontId="40" fillId="4" borderId="23" xfId="0" applyNumberFormat="1" applyFont="1" applyFill="1" applyBorder="1" applyAlignment="1">
      <alignment horizontal="right"/>
    </xf>
  </cellXfs>
  <cellStyles count="5">
    <cellStyle name="Hipervínculo" xfId="4" builtinId="8"/>
    <cellStyle name="Millares" xfId="1" builtinId="3"/>
    <cellStyle name="Normal" xfId="0" builtinId="0"/>
    <cellStyle name="Normal 2" xfId="2"/>
    <cellStyle name="Note 1" xfId="3"/>
  </cellStyles>
  <dxfs count="0"/>
  <tableStyles count="0" defaultTableStyle="TableStyleMedium2" defaultPivotStyle="PivotStyleLight16"/>
  <colors>
    <indexedColors>
      <rgbColor rgb="FF000000"/>
      <rgbColor rgb="FFFFFFFF"/>
      <rgbColor rgb="FFFF0000"/>
      <rgbColor rgb="FF00FF00"/>
      <rgbColor rgb="FF0000FF"/>
      <rgbColor rgb="FFD1D7E1"/>
      <rgbColor rgb="FFA900FE"/>
      <rgbColor rgb="FF00FFFF"/>
      <rgbColor rgb="FFC00000"/>
      <rgbColor rgb="FF008000"/>
      <rgbColor rgb="FF000080"/>
      <rgbColor rgb="FFB4C7E7"/>
      <rgbColor rgb="FF800080"/>
      <rgbColor rgb="FF008080"/>
      <rgbColor rgb="FFBFBFBF"/>
      <rgbColor rgb="FF808080"/>
      <rgbColor rgb="FFAEBBCA"/>
      <rgbColor rgb="FFFF6961"/>
      <rgbColor rgb="FFFFFFCC"/>
      <rgbColor rgb="FFDEEBF7"/>
      <rgbColor rgb="FF660066"/>
      <rgbColor rgb="FFF78585"/>
      <rgbColor rgb="FF0066CC"/>
      <rgbColor rgb="FFBDD7EE"/>
      <rgbColor rgb="FF000080"/>
      <rgbColor rgb="FFFF00FF"/>
      <rgbColor rgb="FFE9D8F4"/>
      <rgbColor rgb="FF00FFFF"/>
      <rgbColor rgb="FF800080"/>
      <rgbColor rgb="FF800000"/>
      <rgbColor rgb="FF008080"/>
      <rgbColor rgb="FF0000FF"/>
      <rgbColor rgb="FFF1D5FF"/>
      <rgbColor rgb="FFEDEDED"/>
      <rgbColor rgb="FFE2F0D9"/>
      <rgbColor rgb="FFFFFF99"/>
      <rgbColor rgb="FF9DC3E6"/>
      <rgbColor rgb="FFFF948F"/>
      <rgbColor rgb="FFCDA4E6"/>
      <rgbColor rgb="FFFFC8C5"/>
      <rgbColor rgb="FFDCC0EE"/>
      <rgbColor rgb="FF5B9BD5"/>
      <rgbColor rgb="FFA9D18E"/>
      <rgbColor rgb="FFFBE5D6"/>
      <rgbColor rgb="FFF4B183"/>
      <rgbColor rgb="FFED7D31"/>
      <rgbColor rgb="FFD88BFF"/>
      <rgbColor rgb="FF889AB2"/>
      <rgbColor rgb="FF003366"/>
      <rgbColor rgb="FF70AD47"/>
      <rgbColor rgb="FF003300"/>
      <rgbColor rgb="FF333300"/>
      <rgbColor rgb="FF993300"/>
      <rgbColor rgb="FFE7B7FF"/>
      <rgbColor rgb="FF333399"/>
      <rgbColor rgb="FF333333"/>
      <rgbColor rgb="00003366"/>
      <rgbColor rgb="00339966"/>
      <rgbColor rgb="00003300"/>
      <rgbColor rgb="00333300"/>
      <rgbColor rgb="00993300"/>
      <rgbColor rgb="00993366"/>
      <rgbColor rgb="00333399"/>
      <rgbColor rgb="00333333"/>
    </indexedColors>
    <mruColors>
      <color rgb="FFFFFFCC"/>
      <color rgb="FFFAF7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712800</xdr:colOff>
      <xdr:row>4</xdr:row>
      <xdr:rowOff>28080</xdr:rowOff>
    </xdr:to>
    <xdr:pic>
      <xdr:nvPicPr>
        <xdr:cNvPr id="2" name="Imagen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533880" y="190440"/>
          <a:ext cx="2485800" cy="59976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34</xdr:row>
      <xdr:rowOff>85680</xdr:rowOff>
    </xdr:from>
    <xdr:to>
      <xdr:col>1</xdr:col>
      <xdr:colOff>2485800</xdr:colOff>
      <xdr:row>37</xdr:row>
      <xdr:rowOff>114120</xdr:rowOff>
    </xdr:to>
    <xdr:pic>
      <xdr:nvPicPr>
        <xdr:cNvPr id="2" name="Imagen 2">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stretch/>
      </xdr:blipFill>
      <xdr:spPr>
        <a:xfrm>
          <a:off x="362520" y="6648480"/>
          <a:ext cx="2485800" cy="599760"/>
        </a:xfrm>
        <a:prstGeom prst="rect">
          <a:avLst/>
        </a:prstGeom>
        <a:ln w="0">
          <a:noFill/>
        </a:ln>
      </xdr:spPr>
    </xdr:pic>
    <xdr:clientData/>
  </xdr:twoCellAnchor>
  <mc:AlternateContent xmlns:mc="http://schemas.openxmlformats.org/markup-compatibility/2006">
    <mc:Choice xmlns:a14="http://schemas.microsoft.com/office/drawing/2010/main" Requires="a14">
      <xdr:twoCellAnchor editAs="oneCell">
        <xdr:from>
          <xdr:col>1</xdr:col>
          <xdr:colOff>3962400</xdr:colOff>
          <xdr:row>34</xdr:row>
          <xdr:rowOff>171450</xdr:rowOff>
        </xdr:from>
        <xdr:to>
          <xdr:col>4</xdr:col>
          <xdr:colOff>19050</xdr:colOff>
          <xdr:row>37</xdr:row>
          <xdr:rowOff>57150</xdr:rowOff>
        </xdr:to>
        <xdr:sp macro="" textlink="">
          <xdr:nvSpPr>
            <xdr:cNvPr id="1001" name="Button 5" descr="GENERAR INFORME" hidden="1">
              <a:extLst>
                <a:ext uri="{63B3BB69-23CF-44E3-9099-C40C66FF867C}">
                  <a14:compatExt spid="_x0000_s1001"/>
                </a:ext>
                <a:ext uri="{FF2B5EF4-FFF2-40B4-BE49-F238E27FC236}">
                  <a16:creationId xmlns:a16="http://schemas.microsoft.com/office/drawing/2014/main" id="{00000000-0008-0000-0500-0000E903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7432" rIns="0" bIns="27432" anchor="ctr" upright="1"/>
            <a:lstStyle/>
            <a:p>
              <a:pPr algn="l" rtl="0">
                <a:defRPr sz="1000"/>
              </a:pPr>
              <a:r>
                <a:rPr lang="es-ES" sz="1100" b="0" i="0" u="none" strike="noStrike" baseline="0">
                  <a:solidFill>
                    <a:srgbClr val="000000"/>
                  </a:solidFill>
                  <a:latin typeface="Calibri"/>
                  <a:cs typeface="Calibri"/>
                </a:rPr>
                <a:t>GENERAR INFORME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3962400</xdr:colOff>
          <xdr:row>34</xdr:row>
          <xdr:rowOff>171450</xdr:rowOff>
        </xdr:from>
        <xdr:to>
          <xdr:col>4</xdr:col>
          <xdr:colOff>19050</xdr:colOff>
          <xdr:row>37</xdr:row>
          <xdr:rowOff>57150</xdr:rowOff>
        </xdr:to>
        <xdr:sp macro="" textlink="">
          <xdr:nvSpPr>
            <xdr:cNvPr id="2051" name="Button 3" descr="GENERAR INFORME" hidden="1">
              <a:extLst>
                <a:ext uri="{63B3BB69-23CF-44E3-9099-C40C66FF867C}">
                  <a14:compatExt spid="_x0000_s2051"/>
                </a:ext>
                <a:ext uri="{FF2B5EF4-FFF2-40B4-BE49-F238E27FC236}">
                  <a16:creationId xmlns:a16="http://schemas.microsoft.com/office/drawing/2014/main" id="{00000000-0008-0000-0500-000003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7432" rIns="0" bIns="27432" anchor="ctr" upright="1"/>
            <a:lstStyle/>
            <a:p>
              <a:pPr algn="l" rtl="0">
                <a:defRPr sz="1000"/>
              </a:pPr>
              <a:r>
                <a:rPr lang="es-ES" sz="1100" b="0" i="0" u="none" strike="noStrike" baseline="0">
                  <a:solidFill>
                    <a:srgbClr val="000000"/>
                  </a:solidFill>
                  <a:latin typeface="Calibri"/>
                  <a:cs typeface="Calibri"/>
                </a:rPr>
                <a:t>GENERAR INFORME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4953000</xdr:colOff>
          <xdr:row>34</xdr:row>
          <xdr:rowOff>209550</xdr:rowOff>
        </xdr:from>
        <xdr:to>
          <xdr:col>4</xdr:col>
          <xdr:colOff>38100</xdr:colOff>
          <xdr:row>37</xdr:row>
          <xdr:rowOff>95250</xdr:rowOff>
        </xdr:to>
        <xdr:sp macro="" textlink="">
          <xdr:nvSpPr>
            <xdr:cNvPr id="2052" name="Button 4" descr="GENERAR INFORME" hidden="1">
              <a:extLst>
                <a:ext uri="{63B3BB69-23CF-44E3-9099-C40C66FF867C}">
                  <a14:compatExt spid="_x0000_s2052"/>
                </a:ext>
                <a:ext uri="{FF2B5EF4-FFF2-40B4-BE49-F238E27FC236}">
                  <a16:creationId xmlns:a16="http://schemas.microsoft.com/office/drawing/2014/main" id="{00000000-0008-0000-0500-000004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7432" rIns="0" bIns="27432" anchor="ctr" upright="1"/>
            <a:lstStyle/>
            <a:p>
              <a:pPr algn="l" rtl="0">
                <a:defRPr sz="1000"/>
              </a:pPr>
              <a:r>
                <a:rPr lang="es-ES" sz="1100" b="0" i="0" u="none" strike="noStrike" baseline="0">
                  <a:solidFill>
                    <a:srgbClr val="000000"/>
                  </a:solidFill>
                  <a:latin typeface="Calibri"/>
                  <a:cs typeface="Calibri"/>
                </a:rPr>
                <a:t>GENERAR INFORME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3962400</xdr:colOff>
          <xdr:row>34</xdr:row>
          <xdr:rowOff>171450</xdr:rowOff>
        </xdr:from>
        <xdr:to>
          <xdr:col>4</xdr:col>
          <xdr:colOff>19050</xdr:colOff>
          <xdr:row>37</xdr:row>
          <xdr:rowOff>57150</xdr:rowOff>
        </xdr:to>
        <xdr:sp macro="" textlink="">
          <xdr:nvSpPr>
            <xdr:cNvPr id="2053" name="Button 5" descr="GENERAR INFORME" hidden="1">
              <a:extLst>
                <a:ext uri="{63B3BB69-23CF-44E3-9099-C40C66FF867C}">
                  <a14:compatExt spid="_x0000_s2053"/>
                </a:ext>
                <a:ext uri="{FF2B5EF4-FFF2-40B4-BE49-F238E27FC236}">
                  <a16:creationId xmlns:a16="http://schemas.microsoft.com/office/drawing/2014/main" id="{00000000-0008-0000-0500-000005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7432" rIns="0" bIns="27432" anchor="ctr" upright="1"/>
            <a:lstStyle/>
            <a:p>
              <a:pPr algn="l" rtl="0">
                <a:defRPr sz="1000"/>
              </a:pPr>
              <a:r>
                <a:rPr lang="es-ES" sz="1100" b="0" i="0" u="none" strike="noStrike" baseline="0">
                  <a:solidFill>
                    <a:srgbClr val="000000"/>
                  </a:solidFill>
                  <a:latin typeface="Calibri"/>
                  <a:cs typeface="Calibri"/>
                </a:rPr>
                <a:t>GENERAR INFORME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5276850</xdr:colOff>
          <xdr:row>34</xdr:row>
          <xdr:rowOff>228600</xdr:rowOff>
        </xdr:from>
        <xdr:to>
          <xdr:col>4</xdr:col>
          <xdr:colOff>38100</xdr:colOff>
          <xdr:row>37</xdr:row>
          <xdr:rowOff>95250</xdr:rowOff>
        </xdr:to>
        <xdr:sp macro="" textlink="">
          <xdr:nvSpPr>
            <xdr:cNvPr id="2054" name="Button 6" descr="GENERAR INFORME" hidden="1">
              <a:extLst>
                <a:ext uri="{63B3BB69-23CF-44E3-9099-C40C66FF867C}">
                  <a14:compatExt spid="_x0000_s2054"/>
                </a:ext>
                <a:ext uri="{FF2B5EF4-FFF2-40B4-BE49-F238E27FC236}">
                  <a16:creationId xmlns:a16="http://schemas.microsoft.com/office/drawing/2014/main" id="{00000000-0008-0000-0500-000006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7432" rIns="0" bIns="27432" anchor="ctr" upright="1"/>
            <a:lstStyle/>
            <a:p>
              <a:pPr algn="l" rtl="0">
                <a:defRPr sz="1000"/>
              </a:pPr>
              <a:r>
                <a:rPr lang="es-ES" sz="1100" b="0" i="0" u="none" strike="noStrike" baseline="0">
                  <a:solidFill>
                    <a:srgbClr val="000000"/>
                  </a:solidFill>
                  <a:latin typeface="Calibri"/>
                  <a:cs typeface="Calibri"/>
                </a:rPr>
                <a:t>GENERAR INFORME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34</xdr:row>
          <xdr:rowOff>133350</xdr:rowOff>
        </xdr:from>
        <xdr:to>
          <xdr:col>4</xdr:col>
          <xdr:colOff>19050</xdr:colOff>
          <xdr:row>37</xdr:row>
          <xdr:rowOff>57150</xdr:rowOff>
        </xdr:to>
        <xdr:sp macro="" textlink="">
          <xdr:nvSpPr>
            <xdr:cNvPr id="2055" name="Button 7" descr="GENERAR INFORME" hidden="1">
              <a:extLst>
                <a:ext uri="{63B3BB69-23CF-44E3-9099-C40C66FF867C}">
                  <a14:compatExt spid="_x0000_s2055"/>
                </a:ext>
                <a:ext uri="{FF2B5EF4-FFF2-40B4-BE49-F238E27FC236}">
                  <a16:creationId xmlns:a16="http://schemas.microsoft.com/office/drawing/2014/main" id="{00000000-0008-0000-0500-000007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7432" rIns="0" bIns="27432" anchor="ctr" upright="1"/>
            <a:lstStyle/>
            <a:p>
              <a:pPr algn="l" rtl="0">
                <a:defRPr sz="1000"/>
              </a:pPr>
              <a:r>
                <a:rPr lang="es-ES" sz="1100" b="0" i="0" u="none" strike="noStrike" baseline="0">
                  <a:solidFill>
                    <a:srgbClr val="000000"/>
                  </a:solidFill>
                  <a:latin typeface="Calibri"/>
                  <a:cs typeface="Calibri"/>
                </a:rPr>
                <a:t>GENERAR INFORME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4953000</xdr:colOff>
          <xdr:row>34</xdr:row>
          <xdr:rowOff>219075</xdr:rowOff>
        </xdr:from>
        <xdr:to>
          <xdr:col>4</xdr:col>
          <xdr:colOff>28575</xdr:colOff>
          <xdr:row>37</xdr:row>
          <xdr:rowOff>76200</xdr:rowOff>
        </xdr:to>
        <xdr:sp macro="" textlink="">
          <xdr:nvSpPr>
            <xdr:cNvPr id="2056" name="Button 8" descr="GENERAR INFORME" hidden="1">
              <a:extLst>
                <a:ext uri="{63B3BB69-23CF-44E3-9099-C40C66FF867C}">
                  <a14:compatExt spid="_x0000_s2056"/>
                </a:ext>
                <a:ext uri="{FF2B5EF4-FFF2-40B4-BE49-F238E27FC236}">
                  <a16:creationId xmlns:a16="http://schemas.microsoft.com/office/drawing/2014/main" id="{00000000-0008-0000-0500-000008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7432" rIns="0" bIns="27432" anchor="ctr" upright="1"/>
            <a:lstStyle/>
            <a:p>
              <a:pPr algn="l" rtl="0">
                <a:defRPr sz="1000"/>
              </a:pPr>
              <a:r>
                <a:rPr lang="es-ES" sz="1100" b="0" i="0" u="none" strike="noStrike" baseline="0">
                  <a:solidFill>
                    <a:srgbClr val="000000"/>
                  </a:solidFill>
                  <a:latin typeface="Calibri"/>
                  <a:cs typeface="Calibri"/>
                </a:rPr>
                <a:t>GENERAR INFORME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3962400</xdr:colOff>
          <xdr:row>34</xdr:row>
          <xdr:rowOff>171450</xdr:rowOff>
        </xdr:from>
        <xdr:to>
          <xdr:col>4</xdr:col>
          <xdr:colOff>19050</xdr:colOff>
          <xdr:row>37</xdr:row>
          <xdr:rowOff>57150</xdr:rowOff>
        </xdr:to>
        <xdr:sp macro="" textlink="">
          <xdr:nvSpPr>
            <xdr:cNvPr id="2057" name="Button 9" descr="GENERAR INFORME" hidden="1">
              <a:extLst>
                <a:ext uri="{63B3BB69-23CF-44E3-9099-C40C66FF867C}">
                  <a14:compatExt spid="_x0000_s2057"/>
                </a:ext>
                <a:ext uri="{FF2B5EF4-FFF2-40B4-BE49-F238E27FC236}">
                  <a16:creationId xmlns:a16="http://schemas.microsoft.com/office/drawing/2014/main" id="{00000000-0008-0000-0500-000009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7432" rIns="0" bIns="27432" anchor="ctr" upright="1"/>
            <a:lstStyle/>
            <a:p>
              <a:pPr algn="l" rtl="0">
                <a:defRPr sz="1000"/>
              </a:pPr>
              <a:r>
                <a:rPr lang="es-ES" sz="1100" b="0" i="0" u="none" strike="noStrike" baseline="0">
                  <a:solidFill>
                    <a:srgbClr val="000000"/>
                  </a:solidFill>
                  <a:latin typeface="Calibri"/>
                  <a:cs typeface="Calibri"/>
                </a:rPr>
                <a:t>GENERAR INFORME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3962400</xdr:colOff>
          <xdr:row>34</xdr:row>
          <xdr:rowOff>171450</xdr:rowOff>
        </xdr:from>
        <xdr:to>
          <xdr:col>4</xdr:col>
          <xdr:colOff>19050</xdr:colOff>
          <xdr:row>37</xdr:row>
          <xdr:rowOff>57150</xdr:rowOff>
        </xdr:to>
        <xdr:sp macro="" textlink="">
          <xdr:nvSpPr>
            <xdr:cNvPr id="2058" name="Button 10" descr="GENERAR INFORME" hidden="1">
              <a:extLst>
                <a:ext uri="{63B3BB69-23CF-44E3-9099-C40C66FF867C}">
                  <a14:compatExt spid="_x0000_s2058"/>
                </a:ext>
                <a:ext uri="{FF2B5EF4-FFF2-40B4-BE49-F238E27FC236}">
                  <a16:creationId xmlns:a16="http://schemas.microsoft.com/office/drawing/2014/main" id="{00000000-0008-0000-0500-00000A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7432" rIns="0" bIns="27432" anchor="ctr" upright="1"/>
            <a:lstStyle/>
            <a:p>
              <a:pPr algn="l" rtl="0">
                <a:defRPr sz="1000"/>
              </a:pPr>
              <a:r>
                <a:rPr lang="es-ES" sz="1100" b="0" i="0" u="none" strike="noStrike" baseline="0">
                  <a:solidFill>
                    <a:srgbClr val="000000"/>
                  </a:solidFill>
                  <a:latin typeface="Calibri"/>
                  <a:cs typeface="Calibri"/>
                </a:rPr>
                <a:t>GENERAR INFORME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3962400</xdr:colOff>
          <xdr:row>34</xdr:row>
          <xdr:rowOff>171450</xdr:rowOff>
        </xdr:from>
        <xdr:to>
          <xdr:col>4</xdr:col>
          <xdr:colOff>19050</xdr:colOff>
          <xdr:row>37</xdr:row>
          <xdr:rowOff>57150</xdr:rowOff>
        </xdr:to>
        <xdr:sp macro="" textlink="">
          <xdr:nvSpPr>
            <xdr:cNvPr id="2059" name="Button 11" descr="GENERAR INFORME" hidden="1">
              <a:extLst>
                <a:ext uri="{63B3BB69-23CF-44E3-9099-C40C66FF867C}">
                  <a14:compatExt spid="_x0000_s2059"/>
                </a:ext>
                <a:ext uri="{FF2B5EF4-FFF2-40B4-BE49-F238E27FC236}">
                  <a16:creationId xmlns:a16="http://schemas.microsoft.com/office/drawing/2014/main" id="{00000000-0008-0000-0500-00000B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7432" rIns="0" bIns="27432" anchor="ctr" upright="1"/>
            <a:lstStyle/>
            <a:p>
              <a:pPr algn="l" rtl="0">
                <a:defRPr sz="1000"/>
              </a:pPr>
              <a:r>
                <a:rPr lang="es-ES" sz="1100" b="0" i="0" u="none" strike="noStrike" baseline="0">
                  <a:solidFill>
                    <a:srgbClr val="000000"/>
                  </a:solidFill>
                  <a:latin typeface="Calibri"/>
                  <a:cs typeface="Calibri"/>
                </a:rPr>
                <a:t>GENERAR INFORME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3962400</xdr:colOff>
          <xdr:row>34</xdr:row>
          <xdr:rowOff>171450</xdr:rowOff>
        </xdr:from>
        <xdr:to>
          <xdr:col>4</xdr:col>
          <xdr:colOff>19050</xdr:colOff>
          <xdr:row>37</xdr:row>
          <xdr:rowOff>57150</xdr:rowOff>
        </xdr:to>
        <xdr:sp macro="" textlink="">
          <xdr:nvSpPr>
            <xdr:cNvPr id="2060" name="Button 12" descr="GENERAR INFORME" hidden="1">
              <a:extLst>
                <a:ext uri="{63B3BB69-23CF-44E3-9099-C40C66FF867C}">
                  <a14:compatExt spid="_x0000_s2060"/>
                </a:ext>
                <a:ext uri="{FF2B5EF4-FFF2-40B4-BE49-F238E27FC236}">
                  <a16:creationId xmlns:a16="http://schemas.microsoft.com/office/drawing/2014/main" id="{00000000-0008-0000-0500-00000C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7432" rIns="0" bIns="27432" anchor="ctr" upright="1"/>
            <a:lstStyle/>
            <a:p>
              <a:pPr algn="l" rtl="0">
                <a:defRPr sz="1000"/>
              </a:pPr>
              <a:r>
                <a:rPr lang="es-ES" sz="1100" b="0" i="0" u="none" strike="noStrike" baseline="0">
                  <a:solidFill>
                    <a:srgbClr val="000000"/>
                  </a:solidFill>
                  <a:latin typeface="Calibri"/>
                  <a:cs typeface="Calibri"/>
                </a:rPr>
                <a:t>GENERAR INFORME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4953000</xdr:colOff>
          <xdr:row>34</xdr:row>
          <xdr:rowOff>219075</xdr:rowOff>
        </xdr:from>
        <xdr:to>
          <xdr:col>4</xdr:col>
          <xdr:colOff>28575</xdr:colOff>
          <xdr:row>37</xdr:row>
          <xdr:rowOff>76200</xdr:rowOff>
        </xdr:to>
        <xdr:sp macro="" textlink="">
          <xdr:nvSpPr>
            <xdr:cNvPr id="2061" name="Button 13" descr="GENERAR INFORME" hidden="1">
              <a:extLst>
                <a:ext uri="{63B3BB69-23CF-44E3-9099-C40C66FF867C}">
                  <a14:compatExt spid="_x0000_s2061"/>
                </a:ext>
                <a:ext uri="{FF2B5EF4-FFF2-40B4-BE49-F238E27FC236}">
                  <a16:creationId xmlns:a16="http://schemas.microsoft.com/office/drawing/2014/main" id="{00000000-0008-0000-0500-00000D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7432" rIns="0" bIns="27432" anchor="ctr" upright="1"/>
            <a:lstStyle/>
            <a:p>
              <a:pPr algn="l" rtl="0">
                <a:defRPr sz="1000"/>
              </a:pPr>
              <a:r>
                <a:rPr lang="es-ES" sz="1100" b="0" i="0" u="none" strike="noStrike" baseline="0">
                  <a:solidFill>
                    <a:srgbClr val="000000"/>
                  </a:solidFill>
                  <a:latin typeface="Calibri"/>
                  <a:cs typeface="Calibri"/>
                </a:rPr>
                <a:t>GENERAR INFORME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3962400</xdr:colOff>
          <xdr:row>34</xdr:row>
          <xdr:rowOff>171450</xdr:rowOff>
        </xdr:from>
        <xdr:to>
          <xdr:col>4</xdr:col>
          <xdr:colOff>19050</xdr:colOff>
          <xdr:row>37</xdr:row>
          <xdr:rowOff>57150</xdr:rowOff>
        </xdr:to>
        <xdr:sp macro="" textlink="">
          <xdr:nvSpPr>
            <xdr:cNvPr id="2062" name="Button 14" descr="GENERAR INFORME" hidden="1">
              <a:extLst>
                <a:ext uri="{63B3BB69-23CF-44E3-9099-C40C66FF867C}">
                  <a14:compatExt spid="_x0000_s2062"/>
                </a:ext>
                <a:ext uri="{FF2B5EF4-FFF2-40B4-BE49-F238E27FC236}">
                  <a16:creationId xmlns:a16="http://schemas.microsoft.com/office/drawing/2014/main" id="{00000000-0008-0000-0500-00000E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7432" rIns="0" bIns="27432" anchor="ctr" upright="1"/>
            <a:lstStyle/>
            <a:p>
              <a:pPr algn="l" rtl="0">
                <a:defRPr sz="1000"/>
              </a:pPr>
              <a:r>
                <a:rPr lang="es-ES" sz="1100" b="0" i="0" u="none" strike="noStrike" baseline="0">
                  <a:solidFill>
                    <a:srgbClr val="000000"/>
                  </a:solidFill>
                  <a:latin typeface="Calibri"/>
                  <a:cs typeface="Calibri"/>
                </a:rPr>
                <a:t>GENERAR INFORME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3962400</xdr:colOff>
          <xdr:row>34</xdr:row>
          <xdr:rowOff>171450</xdr:rowOff>
        </xdr:from>
        <xdr:to>
          <xdr:col>4</xdr:col>
          <xdr:colOff>19050</xdr:colOff>
          <xdr:row>37</xdr:row>
          <xdr:rowOff>57150</xdr:rowOff>
        </xdr:to>
        <xdr:sp macro="" textlink="">
          <xdr:nvSpPr>
            <xdr:cNvPr id="2063" name="Button 15" descr="GENERAR INFORME" hidden="1">
              <a:extLst>
                <a:ext uri="{63B3BB69-23CF-44E3-9099-C40C66FF867C}">
                  <a14:compatExt spid="_x0000_s2063"/>
                </a:ext>
                <a:ext uri="{FF2B5EF4-FFF2-40B4-BE49-F238E27FC236}">
                  <a16:creationId xmlns:a16="http://schemas.microsoft.com/office/drawing/2014/main" id="{00000000-0008-0000-0500-00000F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7432" rIns="0" bIns="27432" anchor="ctr" upright="1"/>
            <a:lstStyle/>
            <a:p>
              <a:pPr algn="l" rtl="0">
                <a:defRPr sz="1000"/>
              </a:pPr>
              <a:r>
                <a:rPr lang="es-ES" sz="1100" b="0" i="0" u="none" strike="noStrike" baseline="0">
                  <a:solidFill>
                    <a:srgbClr val="000000"/>
                  </a:solidFill>
                  <a:latin typeface="Calibri"/>
                  <a:cs typeface="Calibri"/>
                </a:rPr>
                <a:t>GENERAR INFORME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3962400</xdr:colOff>
          <xdr:row>34</xdr:row>
          <xdr:rowOff>171450</xdr:rowOff>
        </xdr:from>
        <xdr:to>
          <xdr:col>4</xdr:col>
          <xdr:colOff>19050</xdr:colOff>
          <xdr:row>37</xdr:row>
          <xdr:rowOff>57150</xdr:rowOff>
        </xdr:to>
        <xdr:sp macro="" textlink="">
          <xdr:nvSpPr>
            <xdr:cNvPr id="2064" name="Button 16" descr="GENERAR INFORME" hidden="1">
              <a:extLst>
                <a:ext uri="{63B3BB69-23CF-44E3-9099-C40C66FF867C}">
                  <a14:compatExt spid="_x0000_s2064"/>
                </a:ext>
                <a:ext uri="{FF2B5EF4-FFF2-40B4-BE49-F238E27FC236}">
                  <a16:creationId xmlns:a16="http://schemas.microsoft.com/office/drawing/2014/main" id="{00000000-0008-0000-0500-000010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7432" rIns="0" bIns="27432" anchor="ctr" upright="1"/>
            <a:lstStyle/>
            <a:p>
              <a:pPr algn="l" rtl="0">
                <a:defRPr sz="1000"/>
              </a:pPr>
              <a:r>
                <a:rPr lang="es-ES" sz="1100" b="0" i="0" u="none" strike="noStrike" baseline="0">
                  <a:solidFill>
                    <a:srgbClr val="000000"/>
                  </a:solidFill>
                  <a:latin typeface="Calibri"/>
                  <a:cs typeface="Calibri"/>
                </a:rPr>
                <a:t>GENERAR INFORME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3962400</xdr:colOff>
          <xdr:row>34</xdr:row>
          <xdr:rowOff>171450</xdr:rowOff>
        </xdr:from>
        <xdr:to>
          <xdr:col>4</xdr:col>
          <xdr:colOff>19050</xdr:colOff>
          <xdr:row>37</xdr:row>
          <xdr:rowOff>57150</xdr:rowOff>
        </xdr:to>
        <xdr:sp macro="" textlink="">
          <xdr:nvSpPr>
            <xdr:cNvPr id="2065" name="Button 17" descr="GENERAR INFORME" hidden="1">
              <a:extLst>
                <a:ext uri="{63B3BB69-23CF-44E3-9099-C40C66FF867C}">
                  <a14:compatExt spid="_x0000_s2065"/>
                </a:ext>
                <a:ext uri="{FF2B5EF4-FFF2-40B4-BE49-F238E27FC236}">
                  <a16:creationId xmlns:a16="http://schemas.microsoft.com/office/drawing/2014/main" id="{00000000-0008-0000-0500-000011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7432" rIns="0" bIns="27432" anchor="ctr" upright="1"/>
            <a:lstStyle/>
            <a:p>
              <a:pPr algn="l" rtl="0">
                <a:defRPr sz="1000"/>
              </a:pPr>
              <a:r>
                <a:rPr lang="es-ES" sz="1100" b="0" i="0" u="none" strike="noStrike" baseline="0">
                  <a:solidFill>
                    <a:srgbClr val="000000"/>
                  </a:solidFill>
                  <a:latin typeface="Calibri"/>
                  <a:cs typeface="Calibri"/>
                </a:rPr>
                <a:t>GENERAR INFORME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3962400</xdr:colOff>
          <xdr:row>34</xdr:row>
          <xdr:rowOff>171450</xdr:rowOff>
        </xdr:from>
        <xdr:to>
          <xdr:col>4</xdr:col>
          <xdr:colOff>19050</xdr:colOff>
          <xdr:row>37</xdr:row>
          <xdr:rowOff>57150</xdr:rowOff>
        </xdr:to>
        <xdr:sp macro="" textlink="">
          <xdr:nvSpPr>
            <xdr:cNvPr id="2066" name="Button 18" descr="GENERAR INFORME" hidden="1">
              <a:extLst>
                <a:ext uri="{63B3BB69-23CF-44E3-9099-C40C66FF867C}">
                  <a14:compatExt spid="_x0000_s2066"/>
                </a:ext>
                <a:ext uri="{FF2B5EF4-FFF2-40B4-BE49-F238E27FC236}">
                  <a16:creationId xmlns:a16="http://schemas.microsoft.com/office/drawing/2014/main" id="{00000000-0008-0000-0500-000012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7432" rIns="0" bIns="27432" anchor="ctr" upright="1"/>
            <a:lstStyle/>
            <a:p>
              <a:pPr algn="l" rtl="0">
                <a:defRPr sz="1000"/>
              </a:pPr>
              <a:r>
                <a:rPr lang="es-ES" sz="1100" b="0" i="0" u="none" strike="noStrike" baseline="0">
                  <a:solidFill>
                    <a:srgbClr val="000000"/>
                  </a:solidFill>
                  <a:latin typeface="Calibri"/>
                  <a:cs typeface="Calibri"/>
                </a:rPr>
                <a:t>GENERAR INFORME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3962400</xdr:colOff>
          <xdr:row>34</xdr:row>
          <xdr:rowOff>171450</xdr:rowOff>
        </xdr:from>
        <xdr:to>
          <xdr:col>4</xdr:col>
          <xdr:colOff>19050</xdr:colOff>
          <xdr:row>37</xdr:row>
          <xdr:rowOff>57150</xdr:rowOff>
        </xdr:to>
        <xdr:sp macro="" textlink="">
          <xdr:nvSpPr>
            <xdr:cNvPr id="2067" name="Button 19" descr="GENERAR INFORME" hidden="1">
              <a:extLst>
                <a:ext uri="{63B3BB69-23CF-44E3-9099-C40C66FF867C}">
                  <a14:compatExt spid="_x0000_s2067"/>
                </a:ext>
                <a:ext uri="{FF2B5EF4-FFF2-40B4-BE49-F238E27FC236}">
                  <a16:creationId xmlns:a16="http://schemas.microsoft.com/office/drawing/2014/main" id="{00000000-0008-0000-0500-000013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7432" rIns="0" bIns="27432" anchor="ctr" upright="1"/>
            <a:lstStyle/>
            <a:p>
              <a:pPr algn="l" rtl="0">
                <a:defRPr sz="1000"/>
              </a:pPr>
              <a:r>
                <a:rPr lang="es-ES" sz="1100" b="0" i="0" u="none" strike="noStrike" baseline="0">
                  <a:solidFill>
                    <a:srgbClr val="000000"/>
                  </a:solidFill>
                  <a:latin typeface="Calibri"/>
                  <a:cs typeface="Calibri"/>
                </a:rPr>
                <a:t>GENERAR INFORME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3962400</xdr:colOff>
          <xdr:row>34</xdr:row>
          <xdr:rowOff>171450</xdr:rowOff>
        </xdr:from>
        <xdr:to>
          <xdr:col>4</xdr:col>
          <xdr:colOff>19050</xdr:colOff>
          <xdr:row>37</xdr:row>
          <xdr:rowOff>57150</xdr:rowOff>
        </xdr:to>
        <xdr:sp macro="" textlink="">
          <xdr:nvSpPr>
            <xdr:cNvPr id="2068" name="Button 20" descr="GENERAR INFORME" hidden="1">
              <a:extLst>
                <a:ext uri="{63B3BB69-23CF-44E3-9099-C40C66FF867C}">
                  <a14:compatExt spid="_x0000_s2068"/>
                </a:ext>
                <a:ext uri="{FF2B5EF4-FFF2-40B4-BE49-F238E27FC236}">
                  <a16:creationId xmlns:a16="http://schemas.microsoft.com/office/drawing/2014/main" id="{00000000-0008-0000-0500-000014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7432" rIns="0" bIns="27432" anchor="ctr" upright="1"/>
            <a:lstStyle/>
            <a:p>
              <a:pPr algn="l" rtl="0">
                <a:defRPr sz="1000"/>
              </a:pPr>
              <a:r>
                <a:rPr lang="es-ES" sz="1100" b="0" i="0" u="none" strike="noStrike" baseline="0">
                  <a:solidFill>
                    <a:srgbClr val="000000"/>
                  </a:solidFill>
                  <a:latin typeface="Calibri"/>
                  <a:cs typeface="Calibri"/>
                </a:rPr>
                <a:t>GENERAR INFORME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3962400</xdr:colOff>
          <xdr:row>34</xdr:row>
          <xdr:rowOff>171450</xdr:rowOff>
        </xdr:from>
        <xdr:to>
          <xdr:col>4</xdr:col>
          <xdr:colOff>19050</xdr:colOff>
          <xdr:row>37</xdr:row>
          <xdr:rowOff>57150</xdr:rowOff>
        </xdr:to>
        <xdr:sp macro="" textlink="">
          <xdr:nvSpPr>
            <xdr:cNvPr id="2069" name="Button 21" descr="GENERAR INFORME" hidden="1">
              <a:extLst>
                <a:ext uri="{63B3BB69-23CF-44E3-9099-C40C66FF867C}">
                  <a14:compatExt spid="_x0000_s2069"/>
                </a:ext>
                <a:ext uri="{FF2B5EF4-FFF2-40B4-BE49-F238E27FC236}">
                  <a16:creationId xmlns:a16="http://schemas.microsoft.com/office/drawing/2014/main" id="{00000000-0008-0000-0500-000015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7432" rIns="0" bIns="27432" anchor="ctr" upright="1"/>
            <a:lstStyle/>
            <a:p>
              <a:pPr algn="l" rtl="0">
                <a:defRPr sz="1000"/>
              </a:pPr>
              <a:r>
                <a:rPr lang="es-ES" sz="1100" b="0" i="0" u="none" strike="noStrike" baseline="0">
                  <a:solidFill>
                    <a:srgbClr val="000000"/>
                  </a:solidFill>
                  <a:latin typeface="Calibri"/>
                  <a:cs typeface="Calibri"/>
                </a:rPr>
                <a:t>GENERAR INFORME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3962400</xdr:colOff>
          <xdr:row>34</xdr:row>
          <xdr:rowOff>171450</xdr:rowOff>
        </xdr:from>
        <xdr:to>
          <xdr:col>4</xdr:col>
          <xdr:colOff>19050</xdr:colOff>
          <xdr:row>37</xdr:row>
          <xdr:rowOff>57150</xdr:rowOff>
        </xdr:to>
        <xdr:sp macro="" textlink="">
          <xdr:nvSpPr>
            <xdr:cNvPr id="2070" name="Button 22" descr="GENERAR INFORME" hidden="1">
              <a:extLst>
                <a:ext uri="{63B3BB69-23CF-44E3-9099-C40C66FF867C}">
                  <a14:compatExt spid="_x0000_s2070"/>
                </a:ext>
                <a:ext uri="{FF2B5EF4-FFF2-40B4-BE49-F238E27FC236}">
                  <a16:creationId xmlns:a16="http://schemas.microsoft.com/office/drawing/2014/main" id="{00000000-0008-0000-0500-000016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7432" rIns="0" bIns="27432" anchor="ctr" upright="1"/>
            <a:lstStyle/>
            <a:p>
              <a:pPr algn="l" rtl="0">
                <a:defRPr sz="1000"/>
              </a:pPr>
              <a:r>
                <a:rPr lang="es-ES" sz="1100" b="0" i="0" u="none" strike="noStrike" baseline="0">
                  <a:solidFill>
                    <a:srgbClr val="000000"/>
                  </a:solidFill>
                  <a:latin typeface="Calibri"/>
                  <a:cs typeface="Calibri"/>
                </a:rPr>
                <a:t>GENERAR INFORME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3962400</xdr:colOff>
          <xdr:row>34</xdr:row>
          <xdr:rowOff>171450</xdr:rowOff>
        </xdr:from>
        <xdr:to>
          <xdr:col>4</xdr:col>
          <xdr:colOff>19050</xdr:colOff>
          <xdr:row>37</xdr:row>
          <xdr:rowOff>57150</xdr:rowOff>
        </xdr:to>
        <xdr:sp macro="" textlink="">
          <xdr:nvSpPr>
            <xdr:cNvPr id="2071" name="Button 23" descr="GENERAR INFORME" hidden="1">
              <a:extLst>
                <a:ext uri="{63B3BB69-23CF-44E3-9099-C40C66FF867C}">
                  <a14:compatExt spid="_x0000_s2071"/>
                </a:ext>
                <a:ext uri="{FF2B5EF4-FFF2-40B4-BE49-F238E27FC236}">
                  <a16:creationId xmlns:a16="http://schemas.microsoft.com/office/drawing/2014/main" id="{00000000-0008-0000-0500-000017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7432" rIns="0" bIns="27432" anchor="ctr" upright="1"/>
            <a:lstStyle/>
            <a:p>
              <a:pPr algn="l" rtl="0">
                <a:defRPr sz="1000"/>
              </a:pPr>
              <a:r>
                <a:rPr lang="es-ES" sz="1100" b="0" i="0" u="none" strike="noStrike" baseline="0">
                  <a:solidFill>
                    <a:srgbClr val="000000"/>
                  </a:solidFill>
                  <a:latin typeface="Calibri"/>
                  <a:cs typeface="Calibri"/>
                </a:rPr>
                <a:t>GENERAR INFORME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4953000</xdr:colOff>
          <xdr:row>34</xdr:row>
          <xdr:rowOff>219075</xdr:rowOff>
        </xdr:from>
        <xdr:to>
          <xdr:col>4</xdr:col>
          <xdr:colOff>28575</xdr:colOff>
          <xdr:row>37</xdr:row>
          <xdr:rowOff>76200</xdr:rowOff>
        </xdr:to>
        <xdr:sp macro="" textlink="">
          <xdr:nvSpPr>
            <xdr:cNvPr id="2072" name="Button 24" descr="GENERAR INFORME"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7432" rIns="0" bIns="27432" anchor="ctr" upright="1"/>
            <a:lstStyle/>
            <a:p>
              <a:pPr algn="l" rtl="0">
                <a:defRPr sz="1000"/>
              </a:pPr>
              <a:r>
                <a:rPr lang="es-ES" sz="1100" b="0" i="0" u="none" strike="noStrike" baseline="0">
                  <a:solidFill>
                    <a:srgbClr val="000000"/>
                  </a:solidFill>
                  <a:latin typeface="Calibri"/>
                  <a:cs typeface="Calibri"/>
                </a:rPr>
                <a:t>GENERAR INFORME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3962400</xdr:colOff>
          <xdr:row>34</xdr:row>
          <xdr:rowOff>171450</xdr:rowOff>
        </xdr:from>
        <xdr:to>
          <xdr:col>4</xdr:col>
          <xdr:colOff>19050</xdr:colOff>
          <xdr:row>37</xdr:row>
          <xdr:rowOff>57150</xdr:rowOff>
        </xdr:to>
        <xdr:sp macro="" textlink="">
          <xdr:nvSpPr>
            <xdr:cNvPr id="2073" name="Button 25" descr="GENERAR INFORME"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7432" rIns="0" bIns="27432" anchor="ctr" upright="1"/>
            <a:lstStyle/>
            <a:p>
              <a:pPr algn="l" rtl="0">
                <a:defRPr sz="1000"/>
              </a:pPr>
              <a:r>
                <a:rPr lang="es-ES" sz="1100" b="0" i="0" u="none" strike="noStrike" baseline="0">
                  <a:solidFill>
                    <a:srgbClr val="000000"/>
                  </a:solidFill>
                  <a:latin typeface="Calibri"/>
                  <a:cs typeface="Calibri"/>
                </a:rPr>
                <a:t>GENERAR INFORME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3962400</xdr:colOff>
          <xdr:row>34</xdr:row>
          <xdr:rowOff>171450</xdr:rowOff>
        </xdr:from>
        <xdr:to>
          <xdr:col>4</xdr:col>
          <xdr:colOff>19050</xdr:colOff>
          <xdr:row>37</xdr:row>
          <xdr:rowOff>57150</xdr:rowOff>
        </xdr:to>
        <xdr:sp macro="" textlink="">
          <xdr:nvSpPr>
            <xdr:cNvPr id="2074" name="Button 26" descr="GENERAR INFORME"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7432" rIns="0" bIns="27432" anchor="ctr" upright="1"/>
            <a:lstStyle/>
            <a:p>
              <a:pPr algn="l" rtl="0">
                <a:defRPr sz="1000"/>
              </a:pPr>
              <a:r>
                <a:rPr lang="es-ES" sz="1100" b="0" i="0" u="none" strike="noStrike" baseline="0">
                  <a:solidFill>
                    <a:srgbClr val="000000"/>
                  </a:solidFill>
                  <a:latin typeface="Calibri"/>
                  <a:cs typeface="Calibri"/>
                </a:rPr>
                <a:t>GENERAR INFORME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3962400</xdr:colOff>
          <xdr:row>34</xdr:row>
          <xdr:rowOff>171450</xdr:rowOff>
        </xdr:from>
        <xdr:to>
          <xdr:col>4</xdr:col>
          <xdr:colOff>19050</xdr:colOff>
          <xdr:row>37</xdr:row>
          <xdr:rowOff>57150</xdr:rowOff>
        </xdr:to>
        <xdr:sp macro="" textlink="">
          <xdr:nvSpPr>
            <xdr:cNvPr id="2075" name="Button 5" descr="GENERAR INFORME"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7432" rIns="0" bIns="27432" anchor="ctr" upright="1"/>
            <a:lstStyle/>
            <a:p>
              <a:pPr algn="l" rtl="0">
                <a:defRPr sz="1000"/>
              </a:pPr>
              <a:r>
                <a:rPr lang="es-ES" sz="1100" b="0" i="0" u="none" strike="noStrike" baseline="0">
                  <a:solidFill>
                    <a:srgbClr val="000000"/>
                  </a:solidFill>
                  <a:latin typeface="Calibri"/>
                  <a:cs typeface="Calibri"/>
                </a:rPr>
                <a:t>GENERAR INFORME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3962400</xdr:colOff>
          <xdr:row>34</xdr:row>
          <xdr:rowOff>171450</xdr:rowOff>
        </xdr:from>
        <xdr:to>
          <xdr:col>4</xdr:col>
          <xdr:colOff>19050</xdr:colOff>
          <xdr:row>37</xdr:row>
          <xdr:rowOff>57150</xdr:rowOff>
        </xdr:to>
        <xdr:sp macro="" textlink="">
          <xdr:nvSpPr>
            <xdr:cNvPr id="2076" name="Button 28" descr="GENERAR INFORME"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7432" rIns="0" bIns="27432" anchor="ctr" upright="1"/>
            <a:lstStyle/>
            <a:p>
              <a:pPr algn="l" rtl="0">
                <a:defRPr sz="1000"/>
              </a:pPr>
              <a:r>
                <a:rPr lang="es-ES" sz="1100" b="0" i="0" u="none" strike="noStrike" baseline="0">
                  <a:solidFill>
                    <a:srgbClr val="000000"/>
                  </a:solidFill>
                  <a:latin typeface="Calibri"/>
                  <a:cs typeface="Calibri"/>
                </a:rPr>
                <a:t>GENERAR INFORME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3962400</xdr:colOff>
          <xdr:row>34</xdr:row>
          <xdr:rowOff>171450</xdr:rowOff>
        </xdr:from>
        <xdr:to>
          <xdr:col>4</xdr:col>
          <xdr:colOff>19050</xdr:colOff>
          <xdr:row>37</xdr:row>
          <xdr:rowOff>57150</xdr:rowOff>
        </xdr:to>
        <xdr:sp macro="" textlink="">
          <xdr:nvSpPr>
            <xdr:cNvPr id="2077" name="Button 29" descr="GENERAR INFORME"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7432" rIns="0" bIns="27432" anchor="ctr" upright="1"/>
            <a:lstStyle/>
            <a:p>
              <a:pPr algn="l" rtl="0">
                <a:defRPr sz="1000"/>
              </a:pPr>
              <a:r>
                <a:rPr lang="es-ES" sz="1100" b="0" i="0" u="none" strike="noStrike" baseline="0">
                  <a:solidFill>
                    <a:srgbClr val="000000"/>
                  </a:solidFill>
                  <a:latin typeface="Calibri"/>
                  <a:cs typeface="Calibri"/>
                </a:rPr>
                <a:t>GENERAR INFORME</a:t>
              </a:r>
            </a:p>
          </xdr:txBody>
        </xdr:sp>
        <xdr:clientData fPrintsWithSheet="0"/>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oi.org/10.37004/sefm/2026.27.1.003"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MJ60"/>
  <sheetViews>
    <sheetView zoomScaleNormal="100" workbookViewId="0">
      <selection activeCell="B18" sqref="B18"/>
    </sheetView>
  </sheetViews>
  <sheetFormatPr baseColWidth="10" defaultColWidth="11.42578125" defaultRowHeight="15" x14ac:dyDescent="0.25"/>
  <cols>
    <col min="1" max="1" width="7.42578125" style="4" customWidth="1"/>
    <col min="2" max="2" width="13.7109375" style="4" customWidth="1"/>
    <col min="3" max="10" width="11.42578125" style="4"/>
    <col min="11" max="11" width="10.85546875" style="4" customWidth="1"/>
    <col min="12" max="12" width="14.85546875" style="4" customWidth="1"/>
    <col min="13" max="13" width="9.42578125" style="4" customWidth="1"/>
    <col min="14" max="1024" width="11.42578125" style="4"/>
  </cols>
  <sheetData>
    <row r="1" spans="1:13" x14ac:dyDescent="0.25">
      <c r="A1" s="5"/>
      <c r="B1" s="5"/>
      <c r="C1" s="5"/>
      <c r="D1" s="5"/>
      <c r="E1" s="5"/>
      <c r="F1" s="5"/>
      <c r="G1" s="5"/>
      <c r="H1" s="5"/>
      <c r="I1" s="5"/>
      <c r="J1" s="5"/>
      <c r="K1" s="5"/>
      <c r="L1" s="5"/>
      <c r="M1" s="5"/>
    </row>
    <row r="2" spans="1:13" x14ac:dyDescent="0.25">
      <c r="A2" s="5"/>
      <c r="B2" s="5"/>
      <c r="C2" s="5"/>
      <c r="D2" s="5"/>
      <c r="E2" s="5"/>
      <c r="F2" s="5"/>
      <c r="G2" s="5"/>
      <c r="H2" s="5"/>
      <c r="I2" s="5"/>
      <c r="J2" s="5"/>
      <c r="K2" s="5"/>
      <c r="L2" s="5"/>
      <c r="M2" s="5"/>
    </row>
    <row r="3" spans="1:13" x14ac:dyDescent="0.25">
      <c r="A3" s="5"/>
      <c r="B3" s="5"/>
      <c r="C3" s="5"/>
      <c r="D3" s="5"/>
      <c r="E3" s="5"/>
      <c r="F3" s="5"/>
      <c r="G3" s="5"/>
      <c r="H3" s="5"/>
      <c r="I3" s="5"/>
      <c r="J3" s="5"/>
      <c r="K3" s="5"/>
      <c r="L3" s="5"/>
      <c r="M3" s="5"/>
    </row>
    <row r="4" spans="1:13" x14ac:dyDescent="0.25">
      <c r="A4" s="5"/>
      <c r="B4" s="5"/>
      <c r="C4" s="5"/>
      <c r="D4" s="5"/>
      <c r="E4" s="5"/>
      <c r="F4" s="5"/>
      <c r="G4" s="5"/>
      <c r="H4" s="5"/>
      <c r="I4" s="5"/>
      <c r="J4" s="5"/>
      <c r="K4" s="5"/>
      <c r="L4" s="5"/>
      <c r="M4" s="5"/>
    </row>
    <row r="5" spans="1:13" ht="6.6" customHeight="1" x14ac:dyDescent="0.25">
      <c r="A5" s="5"/>
      <c r="B5" s="5"/>
      <c r="C5" s="5"/>
      <c r="D5" s="5"/>
      <c r="E5" s="5"/>
      <c r="F5" s="5"/>
      <c r="G5" s="5"/>
      <c r="H5" s="5"/>
      <c r="I5" s="5"/>
      <c r="J5" s="5"/>
      <c r="K5" s="5"/>
      <c r="L5" s="5"/>
      <c r="M5" s="5"/>
    </row>
    <row r="6" spans="1:13" ht="55.15" customHeight="1" x14ac:dyDescent="0.4">
      <c r="A6" s="5"/>
      <c r="B6" s="248" t="s">
        <v>602</v>
      </c>
      <c r="C6" s="248"/>
      <c r="D6" s="248"/>
      <c r="E6" s="248"/>
      <c r="F6" s="248"/>
      <c r="G6" s="248"/>
      <c r="H6" s="248"/>
      <c r="I6" s="248"/>
      <c r="J6" s="248"/>
      <c r="K6" s="248"/>
      <c r="L6" s="248"/>
      <c r="M6" s="5"/>
    </row>
    <row r="7" spans="1:13" ht="23.25" x14ac:dyDescent="0.35">
      <c r="A7" s="5"/>
      <c r="B7" s="249" t="s">
        <v>611</v>
      </c>
      <c r="C7" s="249"/>
      <c r="D7" s="249"/>
      <c r="E7" s="249"/>
      <c r="F7" s="249"/>
      <c r="G7" s="249"/>
      <c r="H7" s="249"/>
      <c r="I7" s="249"/>
      <c r="J7" s="249"/>
      <c r="K7" s="249"/>
      <c r="L7" s="249"/>
      <c r="M7" s="5"/>
    </row>
    <row r="8" spans="1:13" x14ac:dyDescent="0.25">
      <c r="A8" s="6"/>
      <c r="B8" s="6"/>
      <c r="C8" s="6"/>
      <c r="D8" s="6"/>
      <c r="E8" s="6"/>
      <c r="F8" s="6"/>
      <c r="G8" s="6"/>
      <c r="H8" s="6"/>
      <c r="I8" s="6"/>
      <c r="J8" s="6"/>
      <c r="K8" s="6"/>
      <c r="L8" s="6"/>
      <c r="M8" s="6"/>
    </row>
    <row r="9" spans="1:13" ht="18.75" x14ac:dyDescent="0.3">
      <c r="A9" s="6"/>
      <c r="B9" s="7" t="s">
        <v>0</v>
      </c>
      <c r="C9" s="8"/>
      <c r="D9" s="8"/>
      <c r="E9" s="8"/>
      <c r="F9" s="6"/>
      <c r="G9" s="6"/>
      <c r="H9" s="6"/>
      <c r="I9" s="6"/>
      <c r="J9" s="6"/>
      <c r="K9" s="6"/>
      <c r="L9" s="6"/>
      <c r="M9" s="6"/>
    </row>
    <row r="10" spans="1:13" x14ac:dyDescent="0.25">
      <c r="A10" s="6"/>
      <c r="B10" s="6"/>
      <c r="C10" s="6"/>
      <c r="D10" s="6"/>
      <c r="E10" s="6"/>
      <c r="F10" s="6"/>
      <c r="G10" s="6"/>
      <c r="H10" s="6"/>
      <c r="I10" s="6"/>
      <c r="J10" s="6"/>
      <c r="K10" s="6"/>
      <c r="L10" s="6"/>
      <c r="M10" s="6"/>
    </row>
    <row r="11" spans="1:13" ht="15.75" x14ac:dyDescent="0.25">
      <c r="A11" s="6"/>
      <c r="B11" s="9" t="s">
        <v>603</v>
      </c>
      <c r="C11" s="6"/>
      <c r="D11" s="6"/>
      <c r="E11" s="6"/>
      <c r="F11" s="6"/>
      <c r="G11" s="6"/>
      <c r="H11" s="6"/>
      <c r="I11" s="6"/>
      <c r="J11" s="6"/>
      <c r="K11" s="6"/>
      <c r="L11" s="6"/>
      <c r="M11" s="6"/>
    </row>
    <row r="12" spans="1:13" ht="15.75" x14ac:dyDescent="0.25">
      <c r="A12" s="6"/>
      <c r="B12" s="243" t="s">
        <v>604</v>
      </c>
      <c r="C12" s="6"/>
      <c r="D12" s="6"/>
      <c r="E12" s="6"/>
      <c r="F12" s="6"/>
      <c r="G12" s="6"/>
      <c r="H12" s="6"/>
      <c r="I12" s="6"/>
      <c r="J12" s="6"/>
      <c r="K12" s="6"/>
      <c r="L12" s="6"/>
      <c r="M12" s="6"/>
    </row>
    <row r="13" spans="1:13" x14ac:dyDescent="0.25">
      <c r="A13" s="6"/>
      <c r="B13" s="244" t="s">
        <v>605</v>
      </c>
      <c r="C13" s="6"/>
      <c r="D13" s="6"/>
      <c r="E13" s="6"/>
      <c r="F13" s="6"/>
      <c r="G13" s="6"/>
      <c r="H13" s="6"/>
      <c r="I13" s="6"/>
      <c r="J13" s="6"/>
      <c r="K13" s="6"/>
      <c r="L13" s="6"/>
      <c r="M13" s="6"/>
    </row>
    <row r="14" spans="1:13" x14ac:dyDescent="0.25">
      <c r="A14" s="6"/>
      <c r="B14" s="251" t="s">
        <v>606</v>
      </c>
      <c r="C14" s="251"/>
      <c r="D14" s="251"/>
      <c r="E14" s="252" t="s">
        <v>608</v>
      </c>
      <c r="F14" s="253"/>
      <c r="G14" s="253"/>
      <c r="H14" s="253"/>
      <c r="I14" s="253"/>
      <c r="J14" s="6"/>
      <c r="K14" s="6"/>
      <c r="L14" s="6"/>
      <c r="M14" s="6"/>
    </row>
    <row r="15" spans="1:13" ht="15.75" x14ac:dyDescent="0.25">
      <c r="A15" s="6"/>
      <c r="B15" s="9" t="s">
        <v>607</v>
      </c>
      <c r="C15" s="6"/>
      <c r="D15" s="6"/>
      <c r="E15" s="6"/>
      <c r="F15" s="6"/>
      <c r="G15" s="6"/>
      <c r="H15" s="6"/>
      <c r="I15" s="6"/>
      <c r="J15" s="6"/>
      <c r="K15" s="6"/>
      <c r="L15" s="6"/>
      <c r="M15" s="6"/>
    </row>
    <row r="16" spans="1:13" x14ac:dyDescent="0.25">
      <c r="A16" s="6"/>
      <c r="B16" s="6"/>
      <c r="C16" s="6"/>
      <c r="D16" s="6"/>
      <c r="E16" s="6"/>
      <c r="F16" s="6"/>
      <c r="G16" s="6"/>
      <c r="H16" s="6"/>
      <c r="I16" s="6"/>
      <c r="J16" s="6"/>
      <c r="K16" s="6"/>
      <c r="L16" s="6"/>
      <c r="M16" s="6"/>
    </row>
    <row r="17" spans="1:1024" x14ac:dyDescent="0.25">
      <c r="A17" s="6"/>
      <c r="B17" s="6"/>
      <c r="C17" s="6"/>
      <c r="D17" s="6"/>
      <c r="E17" s="6"/>
      <c r="F17" s="6"/>
      <c r="G17" s="6"/>
      <c r="H17" s="6"/>
      <c r="I17" s="6"/>
      <c r="J17" s="6"/>
      <c r="K17" s="6"/>
      <c r="L17" s="6"/>
      <c r="M17" s="6"/>
    </row>
    <row r="18" spans="1:1024" ht="18.75" x14ac:dyDescent="0.3">
      <c r="A18" s="6"/>
      <c r="B18" s="7" t="s">
        <v>637</v>
      </c>
      <c r="C18" s="8"/>
      <c r="D18" s="8"/>
      <c r="E18" s="8"/>
      <c r="F18" s="6"/>
      <c r="G18" s="6"/>
      <c r="H18" s="6"/>
      <c r="I18" s="6"/>
      <c r="J18" s="6"/>
      <c r="K18" s="6"/>
      <c r="L18" s="6"/>
      <c r="M18" s="199"/>
    </row>
    <row r="19" spans="1:1024" x14ac:dyDescent="0.25">
      <c r="A19" s="6"/>
      <c r="B19" s="6"/>
      <c r="C19" s="6"/>
      <c r="D19" s="6"/>
      <c r="E19" s="6"/>
      <c r="F19" s="6"/>
      <c r="G19" s="6"/>
      <c r="H19" s="6"/>
      <c r="I19" s="6"/>
      <c r="J19" s="6"/>
      <c r="K19" s="6"/>
      <c r="L19" s="6"/>
      <c r="M19" s="6"/>
    </row>
    <row r="20" spans="1:1024" s="204" customFormat="1" ht="111.75" customHeight="1" x14ac:dyDescent="0.25">
      <c r="A20" s="202"/>
      <c r="B20" s="247" t="s">
        <v>636</v>
      </c>
      <c r="C20" s="247"/>
      <c r="D20" s="247"/>
      <c r="E20" s="247"/>
      <c r="F20" s="247"/>
      <c r="G20" s="247"/>
      <c r="H20" s="247"/>
      <c r="I20" s="247"/>
      <c r="J20" s="247"/>
      <c r="K20" s="247"/>
      <c r="L20" s="247"/>
      <c r="M20" s="202"/>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3"/>
      <c r="AM20" s="203"/>
      <c r="AN20" s="203"/>
      <c r="AO20" s="203"/>
      <c r="AP20" s="203"/>
      <c r="AQ20" s="203"/>
      <c r="AR20" s="203"/>
      <c r="AS20" s="203"/>
      <c r="AT20" s="203"/>
      <c r="AU20" s="203"/>
      <c r="AV20" s="203"/>
      <c r="AW20" s="203"/>
      <c r="AX20" s="203"/>
      <c r="AY20" s="203"/>
      <c r="AZ20" s="203"/>
      <c r="BA20" s="203"/>
      <c r="BB20" s="203"/>
      <c r="BC20" s="203"/>
      <c r="BD20" s="203"/>
      <c r="BE20" s="203"/>
      <c r="BF20" s="203"/>
      <c r="BG20" s="203"/>
      <c r="BH20" s="203"/>
      <c r="BI20" s="203"/>
      <c r="BJ20" s="203"/>
      <c r="BK20" s="203"/>
      <c r="BL20" s="203"/>
      <c r="BM20" s="203"/>
      <c r="BN20" s="203"/>
      <c r="BO20" s="203"/>
      <c r="BP20" s="203"/>
      <c r="BQ20" s="203"/>
      <c r="BR20" s="203"/>
      <c r="BS20" s="203"/>
      <c r="BT20" s="203"/>
      <c r="BU20" s="203"/>
      <c r="BV20" s="203"/>
      <c r="BW20" s="203"/>
      <c r="BX20" s="203"/>
      <c r="BY20" s="203"/>
      <c r="BZ20" s="203"/>
      <c r="CA20" s="203"/>
      <c r="CB20" s="203"/>
      <c r="CC20" s="203"/>
      <c r="CD20" s="203"/>
      <c r="CE20" s="203"/>
      <c r="CF20" s="203"/>
      <c r="CG20" s="203"/>
      <c r="CH20" s="203"/>
      <c r="CI20" s="203"/>
      <c r="CJ20" s="203"/>
      <c r="CK20" s="203"/>
      <c r="CL20" s="203"/>
      <c r="CM20" s="203"/>
      <c r="CN20" s="203"/>
      <c r="CO20" s="203"/>
      <c r="CP20" s="203"/>
      <c r="CQ20" s="203"/>
      <c r="CR20" s="203"/>
      <c r="CS20" s="203"/>
      <c r="CT20" s="203"/>
      <c r="CU20" s="203"/>
      <c r="CV20" s="203"/>
      <c r="CW20" s="203"/>
      <c r="CX20" s="203"/>
      <c r="CY20" s="203"/>
      <c r="CZ20" s="203"/>
      <c r="DA20" s="203"/>
      <c r="DB20" s="203"/>
      <c r="DC20" s="203"/>
      <c r="DD20" s="203"/>
      <c r="DE20" s="203"/>
      <c r="DF20" s="203"/>
      <c r="DG20" s="203"/>
      <c r="DH20" s="203"/>
      <c r="DI20" s="203"/>
      <c r="DJ20" s="203"/>
      <c r="DK20" s="203"/>
      <c r="DL20" s="203"/>
      <c r="DM20" s="203"/>
      <c r="DN20" s="203"/>
      <c r="DO20" s="203"/>
      <c r="DP20" s="203"/>
      <c r="DQ20" s="203"/>
      <c r="DR20" s="203"/>
      <c r="DS20" s="203"/>
      <c r="DT20" s="203"/>
      <c r="DU20" s="203"/>
      <c r="DV20" s="203"/>
      <c r="DW20" s="203"/>
      <c r="DX20" s="203"/>
      <c r="DY20" s="203"/>
      <c r="DZ20" s="203"/>
      <c r="EA20" s="203"/>
      <c r="EB20" s="203"/>
      <c r="EC20" s="203"/>
      <c r="ED20" s="203"/>
      <c r="EE20" s="203"/>
      <c r="EF20" s="203"/>
      <c r="EG20" s="203"/>
      <c r="EH20" s="203"/>
      <c r="EI20" s="203"/>
      <c r="EJ20" s="203"/>
      <c r="EK20" s="203"/>
      <c r="EL20" s="203"/>
      <c r="EM20" s="203"/>
      <c r="EN20" s="203"/>
      <c r="EO20" s="203"/>
      <c r="EP20" s="203"/>
      <c r="EQ20" s="203"/>
      <c r="ER20" s="203"/>
      <c r="ES20" s="203"/>
      <c r="ET20" s="203"/>
      <c r="EU20" s="203"/>
      <c r="EV20" s="203"/>
      <c r="EW20" s="203"/>
      <c r="EX20" s="203"/>
      <c r="EY20" s="203"/>
      <c r="EZ20" s="203"/>
      <c r="FA20" s="203"/>
      <c r="FB20" s="203"/>
      <c r="FC20" s="203"/>
      <c r="FD20" s="203"/>
      <c r="FE20" s="203"/>
      <c r="FF20" s="203"/>
      <c r="FG20" s="203"/>
      <c r="FH20" s="203"/>
      <c r="FI20" s="203"/>
      <c r="FJ20" s="203"/>
      <c r="FK20" s="203"/>
      <c r="FL20" s="203"/>
      <c r="FM20" s="203"/>
      <c r="FN20" s="203"/>
      <c r="FO20" s="203"/>
      <c r="FP20" s="203"/>
      <c r="FQ20" s="203"/>
      <c r="FR20" s="203"/>
      <c r="FS20" s="203"/>
      <c r="FT20" s="203"/>
      <c r="FU20" s="203"/>
      <c r="FV20" s="203"/>
      <c r="FW20" s="203"/>
      <c r="FX20" s="203"/>
      <c r="FY20" s="203"/>
      <c r="FZ20" s="203"/>
      <c r="GA20" s="203"/>
      <c r="GB20" s="203"/>
      <c r="GC20" s="203"/>
      <c r="GD20" s="203"/>
      <c r="GE20" s="203"/>
      <c r="GF20" s="203"/>
      <c r="GG20" s="203"/>
      <c r="GH20" s="203"/>
      <c r="GI20" s="203"/>
      <c r="GJ20" s="203"/>
      <c r="GK20" s="203"/>
      <c r="GL20" s="203"/>
      <c r="GM20" s="203"/>
      <c r="GN20" s="203"/>
      <c r="GO20" s="203"/>
      <c r="GP20" s="203"/>
      <c r="GQ20" s="203"/>
      <c r="GR20" s="203"/>
      <c r="GS20" s="203"/>
      <c r="GT20" s="203"/>
      <c r="GU20" s="203"/>
      <c r="GV20" s="203"/>
      <c r="GW20" s="203"/>
      <c r="GX20" s="203"/>
      <c r="GY20" s="203"/>
      <c r="GZ20" s="203"/>
      <c r="HA20" s="203"/>
      <c r="HB20" s="203"/>
      <c r="HC20" s="203"/>
      <c r="HD20" s="203"/>
      <c r="HE20" s="203"/>
      <c r="HF20" s="203"/>
      <c r="HG20" s="203"/>
      <c r="HH20" s="203"/>
      <c r="HI20" s="203"/>
      <c r="HJ20" s="203"/>
      <c r="HK20" s="203"/>
      <c r="HL20" s="203"/>
      <c r="HM20" s="203"/>
      <c r="HN20" s="203"/>
      <c r="HO20" s="203"/>
      <c r="HP20" s="203"/>
      <c r="HQ20" s="203"/>
      <c r="HR20" s="203"/>
      <c r="HS20" s="203"/>
      <c r="HT20" s="203"/>
      <c r="HU20" s="203"/>
      <c r="HV20" s="203"/>
      <c r="HW20" s="203"/>
      <c r="HX20" s="203"/>
      <c r="HY20" s="203"/>
      <c r="HZ20" s="203"/>
      <c r="IA20" s="203"/>
      <c r="IB20" s="203"/>
      <c r="IC20" s="203"/>
      <c r="ID20" s="203"/>
      <c r="IE20" s="203"/>
      <c r="IF20" s="203"/>
      <c r="IG20" s="203"/>
      <c r="IH20" s="203"/>
      <c r="II20" s="203"/>
      <c r="IJ20" s="203"/>
      <c r="IK20" s="203"/>
      <c r="IL20" s="203"/>
      <c r="IM20" s="203"/>
      <c r="IN20" s="203"/>
      <c r="IO20" s="203"/>
      <c r="IP20" s="203"/>
      <c r="IQ20" s="203"/>
      <c r="IR20" s="203"/>
      <c r="IS20" s="203"/>
      <c r="IT20" s="203"/>
      <c r="IU20" s="203"/>
      <c r="IV20" s="203"/>
      <c r="IW20" s="203"/>
      <c r="IX20" s="203"/>
      <c r="IY20" s="203"/>
      <c r="IZ20" s="203"/>
      <c r="JA20" s="203"/>
      <c r="JB20" s="203"/>
      <c r="JC20" s="203"/>
      <c r="JD20" s="203"/>
      <c r="JE20" s="203"/>
      <c r="JF20" s="203"/>
      <c r="JG20" s="203"/>
      <c r="JH20" s="203"/>
      <c r="JI20" s="203"/>
      <c r="JJ20" s="203"/>
      <c r="JK20" s="203"/>
      <c r="JL20" s="203"/>
      <c r="JM20" s="203"/>
      <c r="JN20" s="203"/>
      <c r="JO20" s="203"/>
      <c r="JP20" s="203"/>
      <c r="JQ20" s="203"/>
      <c r="JR20" s="203"/>
      <c r="JS20" s="203"/>
      <c r="JT20" s="203"/>
      <c r="JU20" s="203"/>
      <c r="JV20" s="203"/>
      <c r="JW20" s="203"/>
      <c r="JX20" s="203"/>
      <c r="JY20" s="203"/>
      <c r="JZ20" s="203"/>
      <c r="KA20" s="203"/>
      <c r="KB20" s="203"/>
      <c r="KC20" s="203"/>
      <c r="KD20" s="203"/>
      <c r="KE20" s="203"/>
      <c r="KF20" s="203"/>
      <c r="KG20" s="203"/>
      <c r="KH20" s="203"/>
      <c r="KI20" s="203"/>
      <c r="KJ20" s="203"/>
      <c r="KK20" s="203"/>
      <c r="KL20" s="203"/>
      <c r="KM20" s="203"/>
      <c r="KN20" s="203"/>
      <c r="KO20" s="203"/>
      <c r="KP20" s="203"/>
      <c r="KQ20" s="203"/>
      <c r="KR20" s="203"/>
      <c r="KS20" s="203"/>
      <c r="KT20" s="203"/>
      <c r="KU20" s="203"/>
      <c r="KV20" s="203"/>
      <c r="KW20" s="203"/>
      <c r="KX20" s="203"/>
      <c r="KY20" s="203"/>
      <c r="KZ20" s="203"/>
      <c r="LA20" s="203"/>
      <c r="LB20" s="203"/>
      <c r="LC20" s="203"/>
      <c r="LD20" s="203"/>
      <c r="LE20" s="203"/>
      <c r="LF20" s="203"/>
      <c r="LG20" s="203"/>
      <c r="LH20" s="203"/>
      <c r="LI20" s="203"/>
      <c r="LJ20" s="203"/>
      <c r="LK20" s="203"/>
      <c r="LL20" s="203"/>
      <c r="LM20" s="203"/>
      <c r="LN20" s="203"/>
      <c r="LO20" s="203"/>
      <c r="LP20" s="203"/>
      <c r="LQ20" s="203"/>
      <c r="LR20" s="203"/>
      <c r="LS20" s="203"/>
      <c r="LT20" s="203"/>
      <c r="LU20" s="203"/>
      <c r="LV20" s="203"/>
      <c r="LW20" s="203"/>
      <c r="LX20" s="203"/>
      <c r="LY20" s="203"/>
      <c r="LZ20" s="203"/>
      <c r="MA20" s="203"/>
      <c r="MB20" s="203"/>
      <c r="MC20" s="203"/>
      <c r="MD20" s="203"/>
      <c r="ME20" s="203"/>
      <c r="MF20" s="203"/>
      <c r="MG20" s="203"/>
      <c r="MH20" s="203"/>
      <c r="MI20" s="203"/>
      <c r="MJ20" s="203"/>
      <c r="MK20" s="203"/>
      <c r="ML20" s="203"/>
      <c r="MM20" s="203"/>
      <c r="MN20" s="203"/>
      <c r="MO20" s="203"/>
      <c r="MP20" s="203"/>
      <c r="MQ20" s="203"/>
      <c r="MR20" s="203"/>
      <c r="MS20" s="203"/>
      <c r="MT20" s="203"/>
      <c r="MU20" s="203"/>
      <c r="MV20" s="203"/>
      <c r="MW20" s="203"/>
      <c r="MX20" s="203"/>
      <c r="MY20" s="203"/>
      <c r="MZ20" s="203"/>
      <c r="NA20" s="203"/>
      <c r="NB20" s="203"/>
      <c r="NC20" s="203"/>
      <c r="ND20" s="203"/>
      <c r="NE20" s="203"/>
      <c r="NF20" s="203"/>
      <c r="NG20" s="203"/>
      <c r="NH20" s="203"/>
      <c r="NI20" s="203"/>
      <c r="NJ20" s="203"/>
      <c r="NK20" s="203"/>
      <c r="NL20" s="203"/>
      <c r="NM20" s="203"/>
      <c r="NN20" s="203"/>
      <c r="NO20" s="203"/>
      <c r="NP20" s="203"/>
      <c r="NQ20" s="203"/>
      <c r="NR20" s="203"/>
      <c r="NS20" s="203"/>
      <c r="NT20" s="203"/>
      <c r="NU20" s="203"/>
      <c r="NV20" s="203"/>
      <c r="NW20" s="203"/>
      <c r="NX20" s="203"/>
      <c r="NY20" s="203"/>
      <c r="NZ20" s="203"/>
      <c r="OA20" s="203"/>
      <c r="OB20" s="203"/>
      <c r="OC20" s="203"/>
      <c r="OD20" s="203"/>
      <c r="OE20" s="203"/>
      <c r="OF20" s="203"/>
      <c r="OG20" s="203"/>
      <c r="OH20" s="203"/>
      <c r="OI20" s="203"/>
      <c r="OJ20" s="203"/>
      <c r="OK20" s="203"/>
      <c r="OL20" s="203"/>
      <c r="OM20" s="203"/>
      <c r="ON20" s="203"/>
      <c r="OO20" s="203"/>
      <c r="OP20" s="203"/>
      <c r="OQ20" s="203"/>
      <c r="OR20" s="203"/>
      <c r="OS20" s="203"/>
      <c r="OT20" s="203"/>
      <c r="OU20" s="203"/>
      <c r="OV20" s="203"/>
      <c r="OW20" s="203"/>
      <c r="OX20" s="203"/>
      <c r="OY20" s="203"/>
      <c r="OZ20" s="203"/>
      <c r="PA20" s="203"/>
      <c r="PB20" s="203"/>
      <c r="PC20" s="203"/>
      <c r="PD20" s="203"/>
      <c r="PE20" s="203"/>
      <c r="PF20" s="203"/>
      <c r="PG20" s="203"/>
      <c r="PH20" s="203"/>
      <c r="PI20" s="203"/>
      <c r="PJ20" s="203"/>
      <c r="PK20" s="203"/>
      <c r="PL20" s="203"/>
      <c r="PM20" s="203"/>
      <c r="PN20" s="203"/>
      <c r="PO20" s="203"/>
      <c r="PP20" s="203"/>
      <c r="PQ20" s="203"/>
      <c r="PR20" s="203"/>
      <c r="PS20" s="203"/>
      <c r="PT20" s="203"/>
      <c r="PU20" s="203"/>
      <c r="PV20" s="203"/>
      <c r="PW20" s="203"/>
      <c r="PX20" s="203"/>
      <c r="PY20" s="203"/>
      <c r="PZ20" s="203"/>
      <c r="QA20" s="203"/>
      <c r="QB20" s="203"/>
      <c r="QC20" s="203"/>
      <c r="QD20" s="203"/>
      <c r="QE20" s="203"/>
      <c r="QF20" s="203"/>
      <c r="QG20" s="203"/>
      <c r="QH20" s="203"/>
      <c r="QI20" s="203"/>
      <c r="QJ20" s="203"/>
      <c r="QK20" s="203"/>
      <c r="QL20" s="203"/>
      <c r="QM20" s="203"/>
      <c r="QN20" s="203"/>
      <c r="QO20" s="203"/>
      <c r="QP20" s="203"/>
      <c r="QQ20" s="203"/>
      <c r="QR20" s="203"/>
      <c r="QS20" s="203"/>
      <c r="QT20" s="203"/>
      <c r="QU20" s="203"/>
      <c r="QV20" s="203"/>
      <c r="QW20" s="203"/>
      <c r="QX20" s="203"/>
      <c r="QY20" s="203"/>
      <c r="QZ20" s="203"/>
      <c r="RA20" s="203"/>
      <c r="RB20" s="203"/>
      <c r="RC20" s="203"/>
      <c r="RD20" s="203"/>
      <c r="RE20" s="203"/>
      <c r="RF20" s="203"/>
      <c r="RG20" s="203"/>
      <c r="RH20" s="203"/>
      <c r="RI20" s="203"/>
      <c r="RJ20" s="203"/>
      <c r="RK20" s="203"/>
      <c r="RL20" s="203"/>
      <c r="RM20" s="203"/>
      <c r="RN20" s="203"/>
      <c r="RO20" s="203"/>
      <c r="RP20" s="203"/>
      <c r="RQ20" s="203"/>
      <c r="RR20" s="203"/>
      <c r="RS20" s="203"/>
      <c r="RT20" s="203"/>
      <c r="RU20" s="203"/>
      <c r="RV20" s="203"/>
      <c r="RW20" s="203"/>
      <c r="RX20" s="203"/>
      <c r="RY20" s="203"/>
      <c r="RZ20" s="203"/>
      <c r="SA20" s="203"/>
      <c r="SB20" s="203"/>
      <c r="SC20" s="203"/>
      <c r="SD20" s="203"/>
      <c r="SE20" s="203"/>
      <c r="SF20" s="203"/>
      <c r="SG20" s="203"/>
      <c r="SH20" s="203"/>
      <c r="SI20" s="203"/>
      <c r="SJ20" s="203"/>
      <c r="SK20" s="203"/>
      <c r="SL20" s="203"/>
      <c r="SM20" s="203"/>
      <c r="SN20" s="203"/>
      <c r="SO20" s="203"/>
      <c r="SP20" s="203"/>
      <c r="SQ20" s="203"/>
      <c r="SR20" s="203"/>
      <c r="SS20" s="203"/>
      <c r="ST20" s="203"/>
      <c r="SU20" s="203"/>
      <c r="SV20" s="203"/>
      <c r="SW20" s="203"/>
      <c r="SX20" s="203"/>
      <c r="SY20" s="203"/>
      <c r="SZ20" s="203"/>
      <c r="TA20" s="203"/>
      <c r="TB20" s="203"/>
      <c r="TC20" s="203"/>
      <c r="TD20" s="203"/>
      <c r="TE20" s="203"/>
      <c r="TF20" s="203"/>
      <c r="TG20" s="203"/>
      <c r="TH20" s="203"/>
      <c r="TI20" s="203"/>
      <c r="TJ20" s="203"/>
      <c r="TK20" s="203"/>
      <c r="TL20" s="203"/>
      <c r="TM20" s="203"/>
      <c r="TN20" s="203"/>
      <c r="TO20" s="203"/>
      <c r="TP20" s="203"/>
      <c r="TQ20" s="203"/>
      <c r="TR20" s="203"/>
      <c r="TS20" s="203"/>
      <c r="TT20" s="203"/>
      <c r="TU20" s="203"/>
      <c r="TV20" s="203"/>
      <c r="TW20" s="203"/>
      <c r="TX20" s="203"/>
      <c r="TY20" s="203"/>
      <c r="TZ20" s="203"/>
      <c r="UA20" s="203"/>
      <c r="UB20" s="203"/>
      <c r="UC20" s="203"/>
      <c r="UD20" s="203"/>
      <c r="UE20" s="203"/>
      <c r="UF20" s="203"/>
      <c r="UG20" s="203"/>
      <c r="UH20" s="203"/>
      <c r="UI20" s="203"/>
      <c r="UJ20" s="203"/>
      <c r="UK20" s="203"/>
      <c r="UL20" s="203"/>
      <c r="UM20" s="203"/>
      <c r="UN20" s="203"/>
      <c r="UO20" s="203"/>
      <c r="UP20" s="203"/>
      <c r="UQ20" s="203"/>
      <c r="UR20" s="203"/>
      <c r="US20" s="203"/>
      <c r="UT20" s="203"/>
      <c r="UU20" s="203"/>
      <c r="UV20" s="203"/>
      <c r="UW20" s="203"/>
      <c r="UX20" s="203"/>
      <c r="UY20" s="203"/>
      <c r="UZ20" s="203"/>
      <c r="VA20" s="203"/>
      <c r="VB20" s="203"/>
      <c r="VC20" s="203"/>
      <c r="VD20" s="203"/>
      <c r="VE20" s="203"/>
      <c r="VF20" s="203"/>
      <c r="VG20" s="203"/>
      <c r="VH20" s="203"/>
      <c r="VI20" s="203"/>
      <c r="VJ20" s="203"/>
      <c r="VK20" s="203"/>
      <c r="VL20" s="203"/>
      <c r="VM20" s="203"/>
      <c r="VN20" s="203"/>
      <c r="VO20" s="203"/>
      <c r="VP20" s="203"/>
      <c r="VQ20" s="203"/>
      <c r="VR20" s="203"/>
      <c r="VS20" s="203"/>
      <c r="VT20" s="203"/>
      <c r="VU20" s="203"/>
      <c r="VV20" s="203"/>
      <c r="VW20" s="203"/>
      <c r="VX20" s="203"/>
      <c r="VY20" s="203"/>
      <c r="VZ20" s="203"/>
      <c r="WA20" s="203"/>
      <c r="WB20" s="203"/>
      <c r="WC20" s="203"/>
      <c r="WD20" s="203"/>
      <c r="WE20" s="203"/>
      <c r="WF20" s="203"/>
      <c r="WG20" s="203"/>
      <c r="WH20" s="203"/>
      <c r="WI20" s="203"/>
      <c r="WJ20" s="203"/>
      <c r="WK20" s="203"/>
      <c r="WL20" s="203"/>
      <c r="WM20" s="203"/>
      <c r="WN20" s="203"/>
      <c r="WO20" s="203"/>
      <c r="WP20" s="203"/>
      <c r="WQ20" s="203"/>
      <c r="WR20" s="203"/>
      <c r="WS20" s="203"/>
      <c r="WT20" s="203"/>
      <c r="WU20" s="203"/>
      <c r="WV20" s="203"/>
      <c r="WW20" s="203"/>
      <c r="WX20" s="203"/>
      <c r="WY20" s="203"/>
      <c r="WZ20" s="203"/>
      <c r="XA20" s="203"/>
      <c r="XB20" s="203"/>
      <c r="XC20" s="203"/>
      <c r="XD20" s="203"/>
      <c r="XE20" s="203"/>
      <c r="XF20" s="203"/>
      <c r="XG20" s="203"/>
      <c r="XH20" s="203"/>
      <c r="XI20" s="203"/>
      <c r="XJ20" s="203"/>
      <c r="XK20" s="203"/>
      <c r="XL20" s="203"/>
      <c r="XM20" s="203"/>
      <c r="XN20" s="203"/>
      <c r="XO20" s="203"/>
      <c r="XP20" s="203"/>
      <c r="XQ20" s="203"/>
      <c r="XR20" s="203"/>
      <c r="XS20" s="203"/>
      <c r="XT20" s="203"/>
      <c r="XU20" s="203"/>
      <c r="XV20" s="203"/>
      <c r="XW20" s="203"/>
      <c r="XX20" s="203"/>
      <c r="XY20" s="203"/>
      <c r="XZ20" s="203"/>
      <c r="YA20" s="203"/>
      <c r="YB20" s="203"/>
      <c r="YC20" s="203"/>
      <c r="YD20" s="203"/>
      <c r="YE20" s="203"/>
      <c r="YF20" s="203"/>
      <c r="YG20" s="203"/>
      <c r="YH20" s="203"/>
      <c r="YI20" s="203"/>
      <c r="YJ20" s="203"/>
      <c r="YK20" s="203"/>
      <c r="YL20" s="203"/>
      <c r="YM20" s="203"/>
      <c r="YN20" s="203"/>
      <c r="YO20" s="203"/>
      <c r="YP20" s="203"/>
      <c r="YQ20" s="203"/>
      <c r="YR20" s="203"/>
      <c r="YS20" s="203"/>
      <c r="YT20" s="203"/>
      <c r="YU20" s="203"/>
      <c r="YV20" s="203"/>
      <c r="YW20" s="203"/>
      <c r="YX20" s="203"/>
      <c r="YY20" s="203"/>
      <c r="YZ20" s="203"/>
      <c r="ZA20" s="203"/>
      <c r="ZB20" s="203"/>
      <c r="ZC20" s="203"/>
      <c r="ZD20" s="203"/>
      <c r="ZE20" s="203"/>
      <c r="ZF20" s="203"/>
      <c r="ZG20" s="203"/>
      <c r="ZH20" s="203"/>
      <c r="ZI20" s="203"/>
      <c r="ZJ20" s="203"/>
      <c r="ZK20" s="203"/>
      <c r="ZL20" s="203"/>
      <c r="ZM20" s="203"/>
      <c r="ZN20" s="203"/>
      <c r="ZO20" s="203"/>
      <c r="ZP20" s="203"/>
      <c r="ZQ20" s="203"/>
      <c r="ZR20" s="203"/>
      <c r="ZS20" s="203"/>
      <c r="ZT20" s="203"/>
      <c r="ZU20" s="203"/>
      <c r="ZV20" s="203"/>
      <c r="ZW20" s="203"/>
      <c r="ZX20" s="203"/>
      <c r="ZY20" s="203"/>
      <c r="ZZ20" s="203"/>
      <c r="AAA20" s="203"/>
      <c r="AAB20" s="203"/>
      <c r="AAC20" s="203"/>
      <c r="AAD20" s="203"/>
      <c r="AAE20" s="203"/>
      <c r="AAF20" s="203"/>
      <c r="AAG20" s="203"/>
      <c r="AAH20" s="203"/>
      <c r="AAI20" s="203"/>
      <c r="AAJ20" s="203"/>
      <c r="AAK20" s="203"/>
      <c r="AAL20" s="203"/>
      <c r="AAM20" s="203"/>
      <c r="AAN20" s="203"/>
      <c r="AAO20" s="203"/>
      <c r="AAP20" s="203"/>
      <c r="AAQ20" s="203"/>
      <c r="AAR20" s="203"/>
      <c r="AAS20" s="203"/>
      <c r="AAT20" s="203"/>
      <c r="AAU20" s="203"/>
      <c r="AAV20" s="203"/>
      <c r="AAW20" s="203"/>
      <c r="AAX20" s="203"/>
      <c r="AAY20" s="203"/>
      <c r="AAZ20" s="203"/>
      <c r="ABA20" s="203"/>
      <c r="ABB20" s="203"/>
      <c r="ABC20" s="203"/>
      <c r="ABD20" s="203"/>
      <c r="ABE20" s="203"/>
      <c r="ABF20" s="203"/>
      <c r="ABG20" s="203"/>
      <c r="ABH20" s="203"/>
      <c r="ABI20" s="203"/>
      <c r="ABJ20" s="203"/>
      <c r="ABK20" s="203"/>
      <c r="ABL20" s="203"/>
      <c r="ABM20" s="203"/>
      <c r="ABN20" s="203"/>
      <c r="ABO20" s="203"/>
      <c r="ABP20" s="203"/>
      <c r="ABQ20" s="203"/>
      <c r="ABR20" s="203"/>
      <c r="ABS20" s="203"/>
      <c r="ABT20" s="203"/>
      <c r="ABU20" s="203"/>
      <c r="ABV20" s="203"/>
      <c r="ABW20" s="203"/>
      <c r="ABX20" s="203"/>
      <c r="ABY20" s="203"/>
      <c r="ABZ20" s="203"/>
      <c r="ACA20" s="203"/>
      <c r="ACB20" s="203"/>
      <c r="ACC20" s="203"/>
      <c r="ACD20" s="203"/>
      <c r="ACE20" s="203"/>
      <c r="ACF20" s="203"/>
      <c r="ACG20" s="203"/>
      <c r="ACH20" s="203"/>
      <c r="ACI20" s="203"/>
      <c r="ACJ20" s="203"/>
      <c r="ACK20" s="203"/>
      <c r="ACL20" s="203"/>
      <c r="ACM20" s="203"/>
      <c r="ACN20" s="203"/>
      <c r="ACO20" s="203"/>
      <c r="ACP20" s="203"/>
      <c r="ACQ20" s="203"/>
      <c r="ACR20" s="203"/>
      <c r="ACS20" s="203"/>
      <c r="ACT20" s="203"/>
      <c r="ACU20" s="203"/>
      <c r="ACV20" s="203"/>
      <c r="ACW20" s="203"/>
      <c r="ACX20" s="203"/>
      <c r="ACY20" s="203"/>
      <c r="ACZ20" s="203"/>
      <c r="ADA20" s="203"/>
      <c r="ADB20" s="203"/>
      <c r="ADC20" s="203"/>
      <c r="ADD20" s="203"/>
      <c r="ADE20" s="203"/>
      <c r="ADF20" s="203"/>
      <c r="ADG20" s="203"/>
      <c r="ADH20" s="203"/>
      <c r="ADI20" s="203"/>
      <c r="ADJ20" s="203"/>
      <c r="ADK20" s="203"/>
      <c r="ADL20" s="203"/>
      <c r="ADM20" s="203"/>
      <c r="ADN20" s="203"/>
      <c r="ADO20" s="203"/>
      <c r="ADP20" s="203"/>
      <c r="ADQ20" s="203"/>
      <c r="ADR20" s="203"/>
      <c r="ADS20" s="203"/>
      <c r="ADT20" s="203"/>
      <c r="ADU20" s="203"/>
      <c r="ADV20" s="203"/>
      <c r="ADW20" s="203"/>
      <c r="ADX20" s="203"/>
      <c r="ADY20" s="203"/>
      <c r="ADZ20" s="203"/>
      <c r="AEA20" s="203"/>
      <c r="AEB20" s="203"/>
      <c r="AEC20" s="203"/>
      <c r="AED20" s="203"/>
      <c r="AEE20" s="203"/>
      <c r="AEF20" s="203"/>
      <c r="AEG20" s="203"/>
      <c r="AEH20" s="203"/>
      <c r="AEI20" s="203"/>
      <c r="AEJ20" s="203"/>
      <c r="AEK20" s="203"/>
      <c r="AEL20" s="203"/>
      <c r="AEM20" s="203"/>
      <c r="AEN20" s="203"/>
      <c r="AEO20" s="203"/>
      <c r="AEP20" s="203"/>
      <c r="AEQ20" s="203"/>
      <c r="AER20" s="203"/>
      <c r="AES20" s="203"/>
      <c r="AET20" s="203"/>
      <c r="AEU20" s="203"/>
      <c r="AEV20" s="203"/>
      <c r="AEW20" s="203"/>
      <c r="AEX20" s="203"/>
      <c r="AEY20" s="203"/>
      <c r="AEZ20" s="203"/>
      <c r="AFA20" s="203"/>
      <c r="AFB20" s="203"/>
      <c r="AFC20" s="203"/>
      <c r="AFD20" s="203"/>
      <c r="AFE20" s="203"/>
      <c r="AFF20" s="203"/>
      <c r="AFG20" s="203"/>
      <c r="AFH20" s="203"/>
      <c r="AFI20" s="203"/>
      <c r="AFJ20" s="203"/>
      <c r="AFK20" s="203"/>
      <c r="AFL20" s="203"/>
      <c r="AFM20" s="203"/>
      <c r="AFN20" s="203"/>
      <c r="AFO20" s="203"/>
      <c r="AFP20" s="203"/>
      <c r="AFQ20" s="203"/>
      <c r="AFR20" s="203"/>
      <c r="AFS20" s="203"/>
      <c r="AFT20" s="203"/>
      <c r="AFU20" s="203"/>
      <c r="AFV20" s="203"/>
      <c r="AFW20" s="203"/>
      <c r="AFX20" s="203"/>
      <c r="AFY20" s="203"/>
      <c r="AFZ20" s="203"/>
      <c r="AGA20" s="203"/>
      <c r="AGB20" s="203"/>
      <c r="AGC20" s="203"/>
      <c r="AGD20" s="203"/>
      <c r="AGE20" s="203"/>
      <c r="AGF20" s="203"/>
      <c r="AGG20" s="203"/>
      <c r="AGH20" s="203"/>
      <c r="AGI20" s="203"/>
      <c r="AGJ20" s="203"/>
      <c r="AGK20" s="203"/>
      <c r="AGL20" s="203"/>
      <c r="AGM20" s="203"/>
      <c r="AGN20" s="203"/>
      <c r="AGO20" s="203"/>
      <c r="AGP20" s="203"/>
      <c r="AGQ20" s="203"/>
      <c r="AGR20" s="203"/>
      <c r="AGS20" s="203"/>
      <c r="AGT20" s="203"/>
      <c r="AGU20" s="203"/>
      <c r="AGV20" s="203"/>
      <c r="AGW20" s="203"/>
      <c r="AGX20" s="203"/>
      <c r="AGY20" s="203"/>
      <c r="AGZ20" s="203"/>
      <c r="AHA20" s="203"/>
      <c r="AHB20" s="203"/>
      <c r="AHC20" s="203"/>
      <c r="AHD20" s="203"/>
      <c r="AHE20" s="203"/>
      <c r="AHF20" s="203"/>
      <c r="AHG20" s="203"/>
      <c r="AHH20" s="203"/>
      <c r="AHI20" s="203"/>
      <c r="AHJ20" s="203"/>
      <c r="AHK20" s="203"/>
      <c r="AHL20" s="203"/>
      <c r="AHM20" s="203"/>
      <c r="AHN20" s="203"/>
      <c r="AHO20" s="203"/>
      <c r="AHP20" s="203"/>
      <c r="AHQ20" s="203"/>
      <c r="AHR20" s="203"/>
      <c r="AHS20" s="203"/>
      <c r="AHT20" s="203"/>
      <c r="AHU20" s="203"/>
      <c r="AHV20" s="203"/>
      <c r="AHW20" s="203"/>
      <c r="AHX20" s="203"/>
      <c r="AHY20" s="203"/>
      <c r="AHZ20" s="203"/>
      <c r="AIA20" s="203"/>
      <c r="AIB20" s="203"/>
      <c r="AIC20" s="203"/>
      <c r="AID20" s="203"/>
      <c r="AIE20" s="203"/>
      <c r="AIF20" s="203"/>
      <c r="AIG20" s="203"/>
      <c r="AIH20" s="203"/>
      <c r="AII20" s="203"/>
      <c r="AIJ20" s="203"/>
      <c r="AIK20" s="203"/>
      <c r="AIL20" s="203"/>
      <c r="AIM20" s="203"/>
      <c r="AIN20" s="203"/>
      <c r="AIO20" s="203"/>
      <c r="AIP20" s="203"/>
      <c r="AIQ20" s="203"/>
      <c r="AIR20" s="203"/>
      <c r="AIS20" s="203"/>
      <c r="AIT20" s="203"/>
      <c r="AIU20" s="203"/>
      <c r="AIV20" s="203"/>
      <c r="AIW20" s="203"/>
      <c r="AIX20" s="203"/>
      <c r="AIY20" s="203"/>
      <c r="AIZ20" s="203"/>
      <c r="AJA20" s="203"/>
      <c r="AJB20" s="203"/>
      <c r="AJC20" s="203"/>
      <c r="AJD20" s="203"/>
      <c r="AJE20" s="203"/>
      <c r="AJF20" s="203"/>
      <c r="AJG20" s="203"/>
      <c r="AJH20" s="203"/>
      <c r="AJI20" s="203"/>
      <c r="AJJ20" s="203"/>
      <c r="AJK20" s="203"/>
      <c r="AJL20" s="203"/>
      <c r="AJM20" s="203"/>
      <c r="AJN20" s="203"/>
      <c r="AJO20" s="203"/>
      <c r="AJP20" s="203"/>
      <c r="AJQ20" s="203"/>
      <c r="AJR20" s="203"/>
      <c r="AJS20" s="203"/>
      <c r="AJT20" s="203"/>
      <c r="AJU20" s="203"/>
      <c r="AJV20" s="203"/>
      <c r="AJW20" s="203"/>
      <c r="AJX20" s="203"/>
      <c r="AJY20" s="203"/>
      <c r="AJZ20" s="203"/>
      <c r="AKA20" s="203"/>
      <c r="AKB20" s="203"/>
      <c r="AKC20" s="203"/>
      <c r="AKD20" s="203"/>
      <c r="AKE20" s="203"/>
      <c r="AKF20" s="203"/>
      <c r="AKG20" s="203"/>
      <c r="AKH20" s="203"/>
      <c r="AKI20" s="203"/>
      <c r="AKJ20" s="203"/>
      <c r="AKK20" s="203"/>
      <c r="AKL20" s="203"/>
      <c r="AKM20" s="203"/>
      <c r="AKN20" s="203"/>
      <c r="AKO20" s="203"/>
      <c r="AKP20" s="203"/>
      <c r="AKQ20" s="203"/>
      <c r="AKR20" s="203"/>
      <c r="AKS20" s="203"/>
      <c r="AKT20" s="203"/>
      <c r="AKU20" s="203"/>
      <c r="AKV20" s="203"/>
      <c r="AKW20" s="203"/>
      <c r="AKX20" s="203"/>
      <c r="AKY20" s="203"/>
      <c r="AKZ20" s="203"/>
      <c r="ALA20" s="203"/>
      <c r="ALB20" s="203"/>
      <c r="ALC20" s="203"/>
      <c r="ALD20" s="203"/>
      <c r="ALE20" s="203"/>
      <c r="ALF20" s="203"/>
      <c r="ALG20" s="203"/>
      <c r="ALH20" s="203"/>
      <c r="ALI20" s="203"/>
      <c r="ALJ20" s="203"/>
      <c r="ALK20" s="203"/>
      <c r="ALL20" s="203"/>
      <c r="ALM20" s="203"/>
      <c r="ALN20" s="203"/>
      <c r="ALO20" s="203"/>
      <c r="ALP20" s="203"/>
      <c r="ALQ20" s="203"/>
      <c r="ALR20" s="203"/>
      <c r="ALS20" s="203"/>
      <c r="ALT20" s="203"/>
      <c r="ALU20" s="203"/>
      <c r="ALV20" s="203"/>
      <c r="ALW20" s="203"/>
      <c r="ALX20" s="203"/>
      <c r="ALY20" s="203"/>
      <c r="ALZ20" s="203"/>
      <c r="AMA20" s="203"/>
      <c r="AMB20" s="203"/>
      <c r="AMC20" s="203"/>
      <c r="AMD20" s="203"/>
      <c r="AME20" s="203"/>
      <c r="AMF20" s="203"/>
      <c r="AMG20" s="203"/>
      <c r="AMH20" s="203"/>
      <c r="AMI20" s="203"/>
      <c r="AMJ20" s="203"/>
    </row>
    <row r="21" spans="1:1024" s="201" customFormat="1" ht="15.75" x14ac:dyDescent="0.25">
      <c r="A21" s="199"/>
      <c r="B21" s="247" t="s">
        <v>593</v>
      </c>
      <c r="C21" s="247"/>
      <c r="D21" s="247"/>
      <c r="E21" s="247"/>
      <c r="F21" s="247"/>
      <c r="G21" s="247"/>
      <c r="H21" s="247"/>
      <c r="I21" s="247"/>
      <c r="J21" s="247"/>
      <c r="K21" s="247"/>
      <c r="L21" s="247"/>
      <c r="M21" s="247"/>
      <c r="N21" s="200"/>
      <c r="O21" s="200"/>
      <c r="P21" s="200"/>
      <c r="Q21" s="200"/>
      <c r="R21" s="200"/>
      <c r="S21" s="200"/>
      <c r="T21" s="200"/>
      <c r="U21" s="200"/>
      <c r="V21" s="200"/>
      <c r="W21" s="200"/>
      <c r="X21" s="200"/>
      <c r="Y21" s="200"/>
      <c r="Z21" s="200"/>
      <c r="AA21" s="200"/>
      <c r="AB21" s="200"/>
      <c r="AC21" s="200"/>
      <c r="AD21" s="200"/>
      <c r="AE21" s="200"/>
      <c r="AF21" s="200"/>
      <c r="AG21" s="200"/>
      <c r="AH21" s="200"/>
      <c r="AI21" s="200"/>
      <c r="AJ21" s="200"/>
      <c r="AK21" s="200"/>
      <c r="AL21" s="200"/>
      <c r="AM21" s="200"/>
      <c r="AN21" s="200"/>
      <c r="AO21" s="200"/>
      <c r="AP21" s="200"/>
      <c r="AQ21" s="200"/>
      <c r="AR21" s="200"/>
      <c r="AS21" s="200"/>
      <c r="AT21" s="200"/>
      <c r="AU21" s="200"/>
      <c r="AV21" s="200"/>
      <c r="AW21" s="200"/>
      <c r="AX21" s="200"/>
      <c r="AY21" s="200"/>
      <c r="AZ21" s="200"/>
      <c r="BA21" s="200"/>
      <c r="BB21" s="200"/>
      <c r="BC21" s="200"/>
      <c r="BD21" s="200"/>
      <c r="BE21" s="200"/>
      <c r="BF21" s="200"/>
      <c r="BG21" s="200"/>
      <c r="BH21" s="200"/>
      <c r="BI21" s="200"/>
      <c r="BJ21" s="200"/>
      <c r="BK21" s="200"/>
      <c r="BL21" s="200"/>
      <c r="BM21" s="200"/>
      <c r="BN21" s="200"/>
      <c r="BO21" s="200"/>
      <c r="BP21" s="200"/>
      <c r="BQ21" s="200"/>
      <c r="BR21" s="200"/>
      <c r="BS21" s="200"/>
      <c r="BT21" s="200"/>
      <c r="BU21" s="200"/>
      <c r="BV21" s="200"/>
      <c r="BW21" s="200"/>
      <c r="BX21" s="200"/>
      <c r="BY21" s="200"/>
      <c r="BZ21" s="200"/>
      <c r="CA21" s="200"/>
      <c r="CB21" s="200"/>
      <c r="CC21" s="200"/>
      <c r="CD21" s="200"/>
      <c r="CE21" s="200"/>
      <c r="CF21" s="200"/>
      <c r="CG21" s="200"/>
      <c r="CH21" s="200"/>
      <c r="CI21" s="200"/>
      <c r="CJ21" s="200"/>
      <c r="CK21" s="200"/>
      <c r="CL21" s="200"/>
      <c r="CM21" s="200"/>
      <c r="CN21" s="200"/>
      <c r="CO21" s="200"/>
      <c r="CP21" s="200"/>
      <c r="CQ21" s="200"/>
      <c r="CR21" s="200"/>
      <c r="CS21" s="200"/>
      <c r="CT21" s="200"/>
      <c r="CU21" s="200"/>
      <c r="CV21" s="200"/>
      <c r="CW21" s="200"/>
      <c r="CX21" s="200"/>
      <c r="CY21" s="200"/>
      <c r="CZ21" s="200"/>
      <c r="DA21" s="200"/>
      <c r="DB21" s="200"/>
      <c r="DC21" s="200"/>
      <c r="DD21" s="200"/>
      <c r="DE21" s="200"/>
      <c r="DF21" s="200"/>
      <c r="DG21" s="200"/>
      <c r="DH21" s="200"/>
      <c r="DI21" s="200"/>
      <c r="DJ21" s="200"/>
      <c r="DK21" s="200"/>
      <c r="DL21" s="200"/>
      <c r="DM21" s="200"/>
      <c r="DN21" s="200"/>
      <c r="DO21" s="200"/>
      <c r="DP21" s="200"/>
      <c r="DQ21" s="200"/>
      <c r="DR21" s="200"/>
      <c r="DS21" s="200"/>
      <c r="DT21" s="200"/>
      <c r="DU21" s="200"/>
      <c r="DV21" s="200"/>
      <c r="DW21" s="200"/>
      <c r="DX21" s="200"/>
      <c r="DY21" s="200"/>
      <c r="DZ21" s="200"/>
      <c r="EA21" s="200"/>
      <c r="EB21" s="200"/>
      <c r="EC21" s="200"/>
      <c r="ED21" s="200"/>
      <c r="EE21" s="200"/>
      <c r="EF21" s="200"/>
      <c r="EG21" s="200"/>
      <c r="EH21" s="200"/>
      <c r="EI21" s="200"/>
      <c r="EJ21" s="200"/>
      <c r="EK21" s="200"/>
      <c r="EL21" s="200"/>
      <c r="EM21" s="200"/>
      <c r="EN21" s="200"/>
      <c r="EO21" s="200"/>
      <c r="EP21" s="200"/>
      <c r="EQ21" s="200"/>
      <c r="ER21" s="200"/>
      <c r="ES21" s="200"/>
      <c r="ET21" s="200"/>
      <c r="EU21" s="200"/>
      <c r="EV21" s="200"/>
      <c r="EW21" s="200"/>
      <c r="EX21" s="200"/>
      <c r="EY21" s="200"/>
      <c r="EZ21" s="200"/>
      <c r="FA21" s="200"/>
      <c r="FB21" s="200"/>
      <c r="FC21" s="200"/>
      <c r="FD21" s="200"/>
      <c r="FE21" s="200"/>
      <c r="FF21" s="200"/>
      <c r="FG21" s="200"/>
      <c r="FH21" s="200"/>
      <c r="FI21" s="200"/>
      <c r="FJ21" s="200"/>
      <c r="FK21" s="200"/>
      <c r="FL21" s="200"/>
      <c r="FM21" s="200"/>
      <c r="FN21" s="200"/>
      <c r="FO21" s="200"/>
      <c r="FP21" s="200"/>
      <c r="FQ21" s="200"/>
      <c r="FR21" s="200"/>
      <c r="FS21" s="200"/>
      <c r="FT21" s="200"/>
      <c r="FU21" s="200"/>
      <c r="FV21" s="200"/>
      <c r="FW21" s="200"/>
      <c r="FX21" s="200"/>
      <c r="FY21" s="200"/>
      <c r="FZ21" s="200"/>
      <c r="GA21" s="200"/>
      <c r="GB21" s="200"/>
      <c r="GC21" s="200"/>
      <c r="GD21" s="200"/>
      <c r="GE21" s="200"/>
      <c r="GF21" s="200"/>
      <c r="GG21" s="200"/>
      <c r="GH21" s="200"/>
      <c r="GI21" s="200"/>
      <c r="GJ21" s="200"/>
      <c r="GK21" s="200"/>
      <c r="GL21" s="200"/>
      <c r="GM21" s="200"/>
      <c r="GN21" s="200"/>
      <c r="GO21" s="200"/>
      <c r="GP21" s="200"/>
      <c r="GQ21" s="200"/>
      <c r="GR21" s="200"/>
      <c r="GS21" s="200"/>
      <c r="GT21" s="200"/>
      <c r="GU21" s="200"/>
      <c r="GV21" s="200"/>
      <c r="GW21" s="200"/>
      <c r="GX21" s="200"/>
      <c r="GY21" s="200"/>
      <c r="GZ21" s="200"/>
      <c r="HA21" s="200"/>
      <c r="HB21" s="200"/>
      <c r="HC21" s="200"/>
      <c r="HD21" s="200"/>
      <c r="HE21" s="200"/>
      <c r="HF21" s="200"/>
      <c r="HG21" s="200"/>
      <c r="HH21" s="200"/>
      <c r="HI21" s="200"/>
      <c r="HJ21" s="200"/>
      <c r="HK21" s="200"/>
      <c r="HL21" s="200"/>
      <c r="HM21" s="200"/>
      <c r="HN21" s="200"/>
      <c r="HO21" s="200"/>
      <c r="HP21" s="200"/>
      <c r="HQ21" s="200"/>
      <c r="HR21" s="200"/>
      <c r="HS21" s="200"/>
      <c r="HT21" s="200"/>
      <c r="HU21" s="200"/>
      <c r="HV21" s="200"/>
      <c r="HW21" s="200"/>
      <c r="HX21" s="200"/>
      <c r="HY21" s="200"/>
      <c r="HZ21" s="200"/>
      <c r="IA21" s="200"/>
      <c r="IB21" s="200"/>
      <c r="IC21" s="200"/>
      <c r="ID21" s="200"/>
      <c r="IE21" s="200"/>
      <c r="IF21" s="200"/>
      <c r="IG21" s="200"/>
      <c r="IH21" s="200"/>
      <c r="II21" s="200"/>
      <c r="IJ21" s="200"/>
      <c r="IK21" s="200"/>
      <c r="IL21" s="200"/>
      <c r="IM21" s="200"/>
      <c r="IN21" s="200"/>
      <c r="IO21" s="200"/>
      <c r="IP21" s="200"/>
      <c r="IQ21" s="200"/>
      <c r="IR21" s="200"/>
      <c r="IS21" s="200"/>
      <c r="IT21" s="200"/>
      <c r="IU21" s="200"/>
      <c r="IV21" s="200"/>
      <c r="IW21" s="200"/>
      <c r="IX21" s="200"/>
      <c r="IY21" s="200"/>
      <c r="IZ21" s="200"/>
      <c r="JA21" s="200"/>
      <c r="JB21" s="200"/>
      <c r="JC21" s="200"/>
      <c r="JD21" s="200"/>
      <c r="JE21" s="200"/>
      <c r="JF21" s="200"/>
      <c r="JG21" s="200"/>
      <c r="JH21" s="200"/>
      <c r="JI21" s="200"/>
      <c r="JJ21" s="200"/>
      <c r="JK21" s="200"/>
      <c r="JL21" s="200"/>
      <c r="JM21" s="200"/>
      <c r="JN21" s="200"/>
      <c r="JO21" s="200"/>
      <c r="JP21" s="200"/>
      <c r="JQ21" s="200"/>
      <c r="JR21" s="200"/>
      <c r="JS21" s="200"/>
      <c r="JT21" s="200"/>
      <c r="JU21" s="200"/>
      <c r="JV21" s="200"/>
      <c r="JW21" s="200"/>
      <c r="JX21" s="200"/>
      <c r="JY21" s="200"/>
      <c r="JZ21" s="200"/>
      <c r="KA21" s="200"/>
      <c r="KB21" s="200"/>
      <c r="KC21" s="200"/>
      <c r="KD21" s="200"/>
      <c r="KE21" s="200"/>
      <c r="KF21" s="200"/>
      <c r="KG21" s="200"/>
      <c r="KH21" s="200"/>
      <c r="KI21" s="200"/>
      <c r="KJ21" s="200"/>
      <c r="KK21" s="200"/>
      <c r="KL21" s="200"/>
      <c r="KM21" s="200"/>
      <c r="KN21" s="200"/>
      <c r="KO21" s="200"/>
      <c r="KP21" s="200"/>
      <c r="KQ21" s="200"/>
      <c r="KR21" s="200"/>
      <c r="KS21" s="200"/>
      <c r="KT21" s="200"/>
      <c r="KU21" s="200"/>
      <c r="KV21" s="200"/>
      <c r="KW21" s="200"/>
      <c r="KX21" s="200"/>
      <c r="KY21" s="200"/>
      <c r="KZ21" s="200"/>
      <c r="LA21" s="200"/>
      <c r="LB21" s="200"/>
      <c r="LC21" s="200"/>
      <c r="LD21" s="200"/>
      <c r="LE21" s="200"/>
      <c r="LF21" s="200"/>
      <c r="LG21" s="200"/>
      <c r="LH21" s="200"/>
      <c r="LI21" s="200"/>
      <c r="LJ21" s="200"/>
      <c r="LK21" s="200"/>
      <c r="LL21" s="200"/>
      <c r="LM21" s="200"/>
      <c r="LN21" s="200"/>
      <c r="LO21" s="200"/>
      <c r="LP21" s="200"/>
      <c r="LQ21" s="200"/>
      <c r="LR21" s="200"/>
      <c r="LS21" s="200"/>
      <c r="LT21" s="200"/>
      <c r="LU21" s="200"/>
      <c r="LV21" s="200"/>
      <c r="LW21" s="200"/>
      <c r="LX21" s="200"/>
      <c r="LY21" s="200"/>
      <c r="LZ21" s="200"/>
      <c r="MA21" s="200"/>
      <c r="MB21" s="200"/>
      <c r="MC21" s="200"/>
      <c r="MD21" s="200"/>
      <c r="ME21" s="200"/>
      <c r="MF21" s="200"/>
      <c r="MG21" s="200"/>
      <c r="MH21" s="200"/>
      <c r="MI21" s="200"/>
      <c r="MJ21" s="200"/>
      <c r="MK21" s="200"/>
      <c r="ML21" s="200"/>
      <c r="MM21" s="200"/>
      <c r="MN21" s="200"/>
      <c r="MO21" s="200"/>
      <c r="MP21" s="200"/>
      <c r="MQ21" s="200"/>
      <c r="MR21" s="200"/>
      <c r="MS21" s="200"/>
      <c r="MT21" s="200"/>
      <c r="MU21" s="200"/>
      <c r="MV21" s="200"/>
      <c r="MW21" s="200"/>
      <c r="MX21" s="200"/>
      <c r="MY21" s="200"/>
      <c r="MZ21" s="200"/>
      <c r="NA21" s="200"/>
      <c r="NB21" s="200"/>
      <c r="NC21" s="200"/>
      <c r="ND21" s="200"/>
      <c r="NE21" s="200"/>
      <c r="NF21" s="200"/>
      <c r="NG21" s="200"/>
      <c r="NH21" s="200"/>
      <c r="NI21" s="200"/>
      <c r="NJ21" s="200"/>
      <c r="NK21" s="200"/>
      <c r="NL21" s="200"/>
      <c r="NM21" s="200"/>
      <c r="NN21" s="200"/>
      <c r="NO21" s="200"/>
      <c r="NP21" s="200"/>
      <c r="NQ21" s="200"/>
      <c r="NR21" s="200"/>
      <c r="NS21" s="200"/>
      <c r="NT21" s="200"/>
      <c r="NU21" s="200"/>
      <c r="NV21" s="200"/>
      <c r="NW21" s="200"/>
      <c r="NX21" s="200"/>
      <c r="NY21" s="200"/>
      <c r="NZ21" s="200"/>
      <c r="OA21" s="200"/>
      <c r="OB21" s="200"/>
      <c r="OC21" s="200"/>
      <c r="OD21" s="200"/>
      <c r="OE21" s="200"/>
      <c r="OF21" s="200"/>
      <c r="OG21" s="200"/>
      <c r="OH21" s="200"/>
      <c r="OI21" s="200"/>
      <c r="OJ21" s="200"/>
      <c r="OK21" s="200"/>
      <c r="OL21" s="200"/>
      <c r="OM21" s="200"/>
      <c r="ON21" s="200"/>
      <c r="OO21" s="200"/>
      <c r="OP21" s="200"/>
      <c r="OQ21" s="200"/>
      <c r="OR21" s="200"/>
      <c r="OS21" s="200"/>
      <c r="OT21" s="200"/>
      <c r="OU21" s="200"/>
      <c r="OV21" s="200"/>
      <c r="OW21" s="200"/>
      <c r="OX21" s="200"/>
      <c r="OY21" s="200"/>
      <c r="OZ21" s="200"/>
      <c r="PA21" s="200"/>
      <c r="PB21" s="200"/>
      <c r="PC21" s="200"/>
      <c r="PD21" s="200"/>
      <c r="PE21" s="200"/>
      <c r="PF21" s="200"/>
      <c r="PG21" s="200"/>
      <c r="PH21" s="200"/>
      <c r="PI21" s="200"/>
      <c r="PJ21" s="200"/>
      <c r="PK21" s="200"/>
      <c r="PL21" s="200"/>
      <c r="PM21" s="200"/>
      <c r="PN21" s="200"/>
      <c r="PO21" s="200"/>
      <c r="PP21" s="200"/>
      <c r="PQ21" s="200"/>
      <c r="PR21" s="200"/>
      <c r="PS21" s="200"/>
      <c r="PT21" s="200"/>
      <c r="PU21" s="200"/>
      <c r="PV21" s="200"/>
      <c r="PW21" s="200"/>
      <c r="PX21" s="200"/>
      <c r="PY21" s="200"/>
      <c r="PZ21" s="200"/>
      <c r="QA21" s="200"/>
      <c r="QB21" s="200"/>
      <c r="QC21" s="200"/>
      <c r="QD21" s="200"/>
      <c r="QE21" s="200"/>
      <c r="QF21" s="200"/>
      <c r="QG21" s="200"/>
      <c r="QH21" s="200"/>
      <c r="QI21" s="200"/>
      <c r="QJ21" s="200"/>
      <c r="QK21" s="200"/>
      <c r="QL21" s="200"/>
      <c r="QM21" s="200"/>
      <c r="QN21" s="200"/>
      <c r="QO21" s="200"/>
      <c r="QP21" s="200"/>
      <c r="QQ21" s="200"/>
      <c r="QR21" s="200"/>
      <c r="QS21" s="200"/>
      <c r="QT21" s="200"/>
      <c r="QU21" s="200"/>
      <c r="QV21" s="200"/>
      <c r="QW21" s="200"/>
      <c r="QX21" s="200"/>
      <c r="QY21" s="200"/>
      <c r="QZ21" s="200"/>
      <c r="RA21" s="200"/>
      <c r="RB21" s="200"/>
      <c r="RC21" s="200"/>
      <c r="RD21" s="200"/>
      <c r="RE21" s="200"/>
      <c r="RF21" s="200"/>
      <c r="RG21" s="200"/>
      <c r="RH21" s="200"/>
      <c r="RI21" s="200"/>
      <c r="RJ21" s="200"/>
      <c r="RK21" s="200"/>
      <c r="RL21" s="200"/>
      <c r="RM21" s="200"/>
      <c r="RN21" s="200"/>
      <c r="RO21" s="200"/>
      <c r="RP21" s="200"/>
      <c r="RQ21" s="200"/>
      <c r="RR21" s="200"/>
      <c r="RS21" s="200"/>
      <c r="RT21" s="200"/>
      <c r="RU21" s="200"/>
      <c r="RV21" s="200"/>
      <c r="RW21" s="200"/>
      <c r="RX21" s="200"/>
      <c r="RY21" s="200"/>
      <c r="RZ21" s="200"/>
      <c r="SA21" s="200"/>
      <c r="SB21" s="200"/>
      <c r="SC21" s="200"/>
      <c r="SD21" s="200"/>
      <c r="SE21" s="200"/>
      <c r="SF21" s="200"/>
      <c r="SG21" s="200"/>
      <c r="SH21" s="200"/>
      <c r="SI21" s="200"/>
      <c r="SJ21" s="200"/>
      <c r="SK21" s="200"/>
      <c r="SL21" s="200"/>
      <c r="SM21" s="200"/>
      <c r="SN21" s="200"/>
      <c r="SO21" s="200"/>
      <c r="SP21" s="200"/>
      <c r="SQ21" s="200"/>
      <c r="SR21" s="200"/>
      <c r="SS21" s="200"/>
      <c r="ST21" s="200"/>
      <c r="SU21" s="200"/>
      <c r="SV21" s="200"/>
      <c r="SW21" s="200"/>
      <c r="SX21" s="200"/>
      <c r="SY21" s="200"/>
      <c r="SZ21" s="200"/>
      <c r="TA21" s="200"/>
      <c r="TB21" s="200"/>
      <c r="TC21" s="200"/>
      <c r="TD21" s="200"/>
      <c r="TE21" s="200"/>
      <c r="TF21" s="200"/>
      <c r="TG21" s="200"/>
      <c r="TH21" s="200"/>
      <c r="TI21" s="200"/>
      <c r="TJ21" s="200"/>
      <c r="TK21" s="200"/>
      <c r="TL21" s="200"/>
      <c r="TM21" s="200"/>
      <c r="TN21" s="200"/>
      <c r="TO21" s="200"/>
      <c r="TP21" s="200"/>
      <c r="TQ21" s="200"/>
      <c r="TR21" s="200"/>
      <c r="TS21" s="200"/>
      <c r="TT21" s="200"/>
      <c r="TU21" s="200"/>
      <c r="TV21" s="200"/>
      <c r="TW21" s="200"/>
      <c r="TX21" s="200"/>
      <c r="TY21" s="200"/>
      <c r="TZ21" s="200"/>
      <c r="UA21" s="200"/>
      <c r="UB21" s="200"/>
      <c r="UC21" s="200"/>
      <c r="UD21" s="200"/>
      <c r="UE21" s="200"/>
      <c r="UF21" s="200"/>
      <c r="UG21" s="200"/>
      <c r="UH21" s="200"/>
      <c r="UI21" s="200"/>
      <c r="UJ21" s="200"/>
      <c r="UK21" s="200"/>
      <c r="UL21" s="200"/>
      <c r="UM21" s="200"/>
      <c r="UN21" s="200"/>
      <c r="UO21" s="200"/>
      <c r="UP21" s="200"/>
      <c r="UQ21" s="200"/>
      <c r="UR21" s="200"/>
      <c r="US21" s="200"/>
      <c r="UT21" s="200"/>
      <c r="UU21" s="200"/>
      <c r="UV21" s="200"/>
      <c r="UW21" s="200"/>
      <c r="UX21" s="200"/>
      <c r="UY21" s="200"/>
      <c r="UZ21" s="200"/>
      <c r="VA21" s="200"/>
      <c r="VB21" s="200"/>
      <c r="VC21" s="200"/>
      <c r="VD21" s="200"/>
      <c r="VE21" s="200"/>
      <c r="VF21" s="200"/>
      <c r="VG21" s="200"/>
      <c r="VH21" s="200"/>
      <c r="VI21" s="200"/>
      <c r="VJ21" s="200"/>
      <c r="VK21" s="200"/>
      <c r="VL21" s="200"/>
      <c r="VM21" s="200"/>
      <c r="VN21" s="200"/>
      <c r="VO21" s="200"/>
      <c r="VP21" s="200"/>
      <c r="VQ21" s="200"/>
      <c r="VR21" s="200"/>
      <c r="VS21" s="200"/>
      <c r="VT21" s="200"/>
      <c r="VU21" s="200"/>
      <c r="VV21" s="200"/>
      <c r="VW21" s="200"/>
      <c r="VX21" s="200"/>
      <c r="VY21" s="200"/>
      <c r="VZ21" s="200"/>
      <c r="WA21" s="200"/>
      <c r="WB21" s="200"/>
      <c r="WC21" s="200"/>
      <c r="WD21" s="200"/>
      <c r="WE21" s="200"/>
      <c r="WF21" s="200"/>
      <c r="WG21" s="200"/>
      <c r="WH21" s="200"/>
      <c r="WI21" s="200"/>
      <c r="WJ21" s="200"/>
      <c r="WK21" s="200"/>
      <c r="WL21" s="200"/>
      <c r="WM21" s="200"/>
      <c r="WN21" s="200"/>
      <c r="WO21" s="200"/>
      <c r="WP21" s="200"/>
      <c r="WQ21" s="200"/>
      <c r="WR21" s="200"/>
      <c r="WS21" s="200"/>
      <c r="WT21" s="200"/>
      <c r="WU21" s="200"/>
      <c r="WV21" s="200"/>
      <c r="WW21" s="200"/>
      <c r="WX21" s="200"/>
      <c r="WY21" s="200"/>
      <c r="WZ21" s="200"/>
      <c r="XA21" s="200"/>
      <c r="XB21" s="200"/>
      <c r="XC21" s="200"/>
      <c r="XD21" s="200"/>
      <c r="XE21" s="200"/>
      <c r="XF21" s="200"/>
      <c r="XG21" s="200"/>
      <c r="XH21" s="200"/>
      <c r="XI21" s="200"/>
      <c r="XJ21" s="200"/>
      <c r="XK21" s="200"/>
      <c r="XL21" s="200"/>
      <c r="XM21" s="200"/>
      <c r="XN21" s="200"/>
      <c r="XO21" s="200"/>
      <c r="XP21" s="200"/>
      <c r="XQ21" s="200"/>
      <c r="XR21" s="200"/>
      <c r="XS21" s="200"/>
      <c r="XT21" s="200"/>
      <c r="XU21" s="200"/>
      <c r="XV21" s="200"/>
      <c r="XW21" s="200"/>
      <c r="XX21" s="200"/>
      <c r="XY21" s="200"/>
      <c r="XZ21" s="200"/>
      <c r="YA21" s="200"/>
      <c r="YB21" s="200"/>
      <c r="YC21" s="200"/>
      <c r="YD21" s="200"/>
      <c r="YE21" s="200"/>
      <c r="YF21" s="200"/>
      <c r="YG21" s="200"/>
      <c r="YH21" s="200"/>
      <c r="YI21" s="200"/>
      <c r="YJ21" s="200"/>
      <c r="YK21" s="200"/>
      <c r="YL21" s="200"/>
      <c r="YM21" s="200"/>
      <c r="YN21" s="200"/>
      <c r="YO21" s="200"/>
      <c r="YP21" s="200"/>
      <c r="YQ21" s="200"/>
      <c r="YR21" s="200"/>
      <c r="YS21" s="200"/>
      <c r="YT21" s="200"/>
      <c r="YU21" s="200"/>
      <c r="YV21" s="200"/>
      <c r="YW21" s="200"/>
      <c r="YX21" s="200"/>
      <c r="YY21" s="200"/>
      <c r="YZ21" s="200"/>
      <c r="ZA21" s="200"/>
      <c r="ZB21" s="200"/>
      <c r="ZC21" s="200"/>
      <c r="ZD21" s="200"/>
      <c r="ZE21" s="200"/>
      <c r="ZF21" s="200"/>
      <c r="ZG21" s="200"/>
      <c r="ZH21" s="200"/>
      <c r="ZI21" s="200"/>
      <c r="ZJ21" s="200"/>
      <c r="ZK21" s="200"/>
      <c r="ZL21" s="200"/>
      <c r="ZM21" s="200"/>
      <c r="ZN21" s="200"/>
      <c r="ZO21" s="200"/>
      <c r="ZP21" s="200"/>
      <c r="ZQ21" s="200"/>
      <c r="ZR21" s="200"/>
      <c r="ZS21" s="200"/>
      <c r="ZT21" s="200"/>
      <c r="ZU21" s="200"/>
      <c r="ZV21" s="200"/>
      <c r="ZW21" s="200"/>
      <c r="ZX21" s="200"/>
      <c r="ZY21" s="200"/>
      <c r="ZZ21" s="200"/>
      <c r="AAA21" s="200"/>
      <c r="AAB21" s="200"/>
      <c r="AAC21" s="200"/>
      <c r="AAD21" s="200"/>
      <c r="AAE21" s="200"/>
      <c r="AAF21" s="200"/>
      <c r="AAG21" s="200"/>
      <c r="AAH21" s="200"/>
      <c r="AAI21" s="200"/>
      <c r="AAJ21" s="200"/>
      <c r="AAK21" s="200"/>
      <c r="AAL21" s="200"/>
      <c r="AAM21" s="200"/>
      <c r="AAN21" s="200"/>
      <c r="AAO21" s="200"/>
      <c r="AAP21" s="200"/>
      <c r="AAQ21" s="200"/>
      <c r="AAR21" s="200"/>
      <c r="AAS21" s="200"/>
      <c r="AAT21" s="200"/>
      <c r="AAU21" s="200"/>
      <c r="AAV21" s="200"/>
      <c r="AAW21" s="200"/>
      <c r="AAX21" s="200"/>
      <c r="AAY21" s="200"/>
      <c r="AAZ21" s="200"/>
      <c r="ABA21" s="200"/>
      <c r="ABB21" s="200"/>
      <c r="ABC21" s="200"/>
      <c r="ABD21" s="200"/>
      <c r="ABE21" s="200"/>
      <c r="ABF21" s="200"/>
      <c r="ABG21" s="200"/>
      <c r="ABH21" s="200"/>
      <c r="ABI21" s="200"/>
      <c r="ABJ21" s="200"/>
      <c r="ABK21" s="200"/>
      <c r="ABL21" s="200"/>
      <c r="ABM21" s="200"/>
      <c r="ABN21" s="200"/>
      <c r="ABO21" s="200"/>
      <c r="ABP21" s="200"/>
      <c r="ABQ21" s="200"/>
      <c r="ABR21" s="200"/>
      <c r="ABS21" s="200"/>
      <c r="ABT21" s="200"/>
      <c r="ABU21" s="200"/>
      <c r="ABV21" s="200"/>
      <c r="ABW21" s="200"/>
      <c r="ABX21" s="200"/>
      <c r="ABY21" s="200"/>
      <c r="ABZ21" s="200"/>
      <c r="ACA21" s="200"/>
      <c r="ACB21" s="200"/>
      <c r="ACC21" s="200"/>
      <c r="ACD21" s="200"/>
      <c r="ACE21" s="200"/>
      <c r="ACF21" s="200"/>
      <c r="ACG21" s="200"/>
      <c r="ACH21" s="200"/>
      <c r="ACI21" s="200"/>
      <c r="ACJ21" s="200"/>
      <c r="ACK21" s="200"/>
      <c r="ACL21" s="200"/>
      <c r="ACM21" s="200"/>
      <c r="ACN21" s="200"/>
      <c r="ACO21" s="200"/>
      <c r="ACP21" s="200"/>
      <c r="ACQ21" s="200"/>
      <c r="ACR21" s="200"/>
      <c r="ACS21" s="200"/>
      <c r="ACT21" s="200"/>
      <c r="ACU21" s="200"/>
      <c r="ACV21" s="200"/>
      <c r="ACW21" s="200"/>
      <c r="ACX21" s="200"/>
      <c r="ACY21" s="200"/>
      <c r="ACZ21" s="200"/>
      <c r="ADA21" s="200"/>
      <c r="ADB21" s="200"/>
      <c r="ADC21" s="200"/>
      <c r="ADD21" s="200"/>
      <c r="ADE21" s="200"/>
      <c r="ADF21" s="200"/>
      <c r="ADG21" s="200"/>
      <c r="ADH21" s="200"/>
      <c r="ADI21" s="200"/>
      <c r="ADJ21" s="200"/>
      <c r="ADK21" s="200"/>
      <c r="ADL21" s="200"/>
      <c r="ADM21" s="200"/>
      <c r="ADN21" s="200"/>
      <c r="ADO21" s="200"/>
      <c r="ADP21" s="200"/>
      <c r="ADQ21" s="200"/>
      <c r="ADR21" s="200"/>
      <c r="ADS21" s="200"/>
      <c r="ADT21" s="200"/>
      <c r="ADU21" s="200"/>
      <c r="ADV21" s="200"/>
      <c r="ADW21" s="200"/>
      <c r="ADX21" s="200"/>
      <c r="ADY21" s="200"/>
      <c r="ADZ21" s="200"/>
      <c r="AEA21" s="200"/>
      <c r="AEB21" s="200"/>
      <c r="AEC21" s="200"/>
      <c r="AED21" s="200"/>
      <c r="AEE21" s="200"/>
      <c r="AEF21" s="200"/>
      <c r="AEG21" s="200"/>
      <c r="AEH21" s="200"/>
      <c r="AEI21" s="200"/>
      <c r="AEJ21" s="200"/>
      <c r="AEK21" s="200"/>
      <c r="AEL21" s="200"/>
      <c r="AEM21" s="200"/>
      <c r="AEN21" s="200"/>
      <c r="AEO21" s="200"/>
      <c r="AEP21" s="200"/>
      <c r="AEQ21" s="200"/>
      <c r="AER21" s="200"/>
      <c r="AES21" s="200"/>
      <c r="AET21" s="200"/>
      <c r="AEU21" s="200"/>
      <c r="AEV21" s="200"/>
      <c r="AEW21" s="200"/>
      <c r="AEX21" s="200"/>
      <c r="AEY21" s="200"/>
      <c r="AEZ21" s="200"/>
      <c r="AFA21" s="200"/>
      <c r="AFB21" s="200"/>
      <c r="AFC21" s="200"/>
      <c r="AFD21" s="200"/>
      <c r="AFE21" s="200"/>
      <c r="AFF21" s="200"/>
      <c r="AFG21" s="200"/>
      <c r="AFH21" s="200"/>
      <c r="AFI21" s="200"/>
      <c r="AFJ21" s="200"/>
      <c r="AFK21" s="200"/>
      <c r="AFL21" s="200"/>
      <c r="AFM21" s="200"/>
      <c r="AFN21" s="200"/>
      <c r="AFO21" s="200"/>
      <c r="AFP21" s="200"/>
      <c r="AFQ21" s="200"/>
      <c r="AFR21" s="200"/>
      <c r="AFS21" s="200"/>
      <c r="AFT21" s="200"/>
      <c r="AFU21" s="200"/>
      <c r="AFV21" s="200"/>
      <c r="AFW21" s="200"/>
      <c r="AFX21" s="200"/>
      <c r="AFY21" s="200"/>
      <c r="AFZ21" s="200"/>
      <c r="AGA21" s="200"/>
      <c r="AGB21" s="200"/>
      <c r="AGC21" s="200"/>
      <c r="AGD21" s="200"/>
      <c r="AGE21" s="200"/>
      <c r="AGF21" s="200"/>
      <c r="AGG21" s="200"/>
      <c r="AGH21" s="200"/>
      <c r="AGI21" s="200"/>
      <c r="AGJ21" s="200"/>
      <c r="AGK21" s="200"/>
      <c r="AGL21" s="200"/>
      <c r="AGM21" s="200"/>
      <c r="AGN21" s="200"/>
      <c r="AGO21" s="200"/>
      <c r="AGP21" s="200"/>
      <c r="AGQ21" s="200"/>
      <c r="AGR21" s="200"/>
      <c r="AGS21" s="200"/>
      <c r="AGT21" s="200"/>
      <c r="AGU21" s="200"/>
      <c r="AGV21" s="200"/>
      <c r="AGW21" s="200"/>
      <c r="AGX21" s="200"/>
      <c r="AGY21" s="200"/>
      <c r="AGZ21" s="200"/>
      <c r="AHA21" s="200"/>
      <c r="AHB21" s="200"/>
      <c r="AHC21" s="200"/>
      <c r="AHD21" s="200"/>
      <c r="AHE21" s="200"/>
      <c r="AHF21" s="200"/>
      <c r="AHG21" s="200"/>
      <c r="AHH21" s="200"/>
      <c r="AHI21" s="200"/>
      <c r="AHJ21" s="200"/>
      <c r="AHK21" s="200"/>
      <c r="AHL21" s="200"/>
      <c r="AHM21" s="200"/>
      <c r="AHN21" s="200"/>
      <c r="AHO21" s="200"/>
      <c r="AHP21" s="200"/>
      <c r="AHQ21" s="200"/>
      <c r="AHR21" s="200"/>
      <c r="AHS21" s="200"/>
      <c r="AHT21" s="200"/>
      <c r="AHU21" s="200"/>
      <c r="AHV21" s="200"/>
      <c r="AHW21" s="200"/>
      <c r="AHX21" s="200"/>
      <c r="AHY21" s="200"/>
      <c r="AHZ21" s="200"/>
      <c r="AIA21" s="200"/>
      <c r="AIB21" s="200"/>
      <c r="AIC21" s="200"/>
      <c r="AID21" s="200"/>
      <c r="AIE21" s="200"/>
      <c r="AIF21" s="200"/>
      <c r="AIG21" s="200"/>
      <c r="AIH21" s="200"/>
      <c r="AII21" s="200"/>
      <c r="AIJ21" s="200"/>
      <c r="AIK21" s="200"/>
      <c r="AIL21" s="200"/>
      <c r="AIM21" s="200"/>
      <c r="AIN21" s="200"/>
      <c r="AIO21" s="200"/>
      <c r="AIP21" s="200"/>
      <c r="AIQ21" s="200"/>
      <c r="AIR21" s="200"/>
      <c r="AIS21" s="200"/>
      <c r="AIT21" s="200"/>
      <c r="AIU21" s="200"/>
      <c r="AIV21" s="200"/>
      <c r="AIW21" s="200"/>
      <c r="AIX21" s="200"/>
      <c r="AIY21" s="200"/>
      <c r="AIZ21" s="200"/>
      <c r="AJA21" s="200"/>
      <c r="AJB21" s="200"/>
      <c r="AJC21" s="200"/>
      <c r="AJD21" s="200"/>
      <c r="AJE21" s="200"/>
      <c r="AJF21" s="200"/>
      <c r="AJG21" s="200"/>
      <c r="AJH21" s="200"/>
      <c r="AJI21" s="200"/>
      <c r="AJJ21" s="200"/>
      <c r="AJK21" s="200"/>
      <c r="AJL21" s="200"/>
      <c r="AJM21" s="200"/>
      <c r="AJN21" s="200"/>
      <c r="AJO21" s="200"/>
      <c r="AJP21" s="200"/>
      <c r="AJQ21" s="200"/>
      <c r="AJR21" s="200"/>
      <c r="AJS21" s="200"/>
      <c r="AJT21" s="200"/>
      <c r="AJU21" s="200"/>
      <c r="AJV21" s="200"/>
      <c r="AJW21" s="200"/>
      <c r="AJX21" s="200"/>
      <c r="AJY21" s="200"/>
      <c r="AJZ21" s="200"/>
      <c r="AKA21" s="200"/>
      <c r="AKB21" s="200"/>
      <c r="AKC21" s="200"/>
      <c r="AKD21" s="200"/>
      <c r="AKE21" s="200"/>
      <c r="AKF21" s="200"/>
      <c r="AKG21" s="200"/>
      <c r="AKH21" s="200"/>
      <c r="AKI21" s="200"/>
      <c r="AKJ21" s="200"/>
      <c r="AKK21" s="200"/>
      <c r="AKL21" s="200"/>
      <c r="AKM21" s="200"/>
      <c r="AKN21" s="200"/>
      <c r="AKO21" s="200"/>
      <c r="AKP21" s="200"/>
      <c r="AKQ21" s="200"/>
      <c r="AKR21" s="200"/>
      <c r="AKS21" s="200"/>
      <c r="AKT21" s="200"/>
      <c r="AKU21" s="200"/>
      <c r="AKV21" s="200"/>
      <c r="AKW21" s="200"/>
      <c r="AKX21" s="200"/>
      <c r="AKY21" s="200"/>
      <c r="AKZ21" s="200"/>
      <c r="ALA21" s="200"/>
      <c r="ALB21" s="200"/>
      <c r="ALC21" s="200"/>
      <c r="ALD21" s="200"/>
      <c r="ALE21" s="200"/>
      <c r="ALF21" s="200"/>
      <c r="ALG21" s="200"/>
      <c r="ALH21" s="200"/>
      <c r="ALI21" s="200"/>
      <c r="ALJ21" s="200"/>
      <c r="ALK21" s="200"/>
      <c r="ALL21" s="200"/>
      <c r="ALM21" s="200"/>
      <c r="ALN21" s="200"/>
      <c r="ALO21" s="200"/>
      <c r="ALP21" s="200"/>
      <c r="ALQ21" s="200"/>
      <c r="ALR21" s="200"/>
      <c r="ALS21" s="200"/>
      <c r="ALT21" s="200"/>
      <c r="ALU21" s="200"/>
      <c r="ALV21" s="200"/>
      <c r="ALW21" s="200"/>
      <c r="ALX21" s="200"/>
      <c r="ALY21" s="200"/>
      <c r="ALZ21" s="200"/>
      <c r="AMA21" s="200"/>
      <c r="AMB21" s="200"/>
      <c r="AMC21" s="200"/>
      <c r="AMD21" s="200"/>
      <c r="AME21" s="200"/>
      <c r="AMF21" s="200"/>
      <c r="AMG21" s="200"/>
      <c r="AMH21" s="200"/>
      <c r="AMI21" s="200"/>
      <c r="AMJ21" s="200"/>
    </row>
    <row r="22" spans="1:1024" s="201" customFormat="1" ht="15.75" x14ac:dyDescent="0.25">
      <c r="A22" s="199"/>
      <c r="B22" s="247" t="s">
        <v>601</v>
      </c>
      <c r="C22" s="247"/>
      <c r="D22" s="247"/>
      <c r="E22" s="247"/>
      <c r="F22" s="247"/>
      <c r="G22" s="247"/>
      <c r="H22" s="247"/>
      <c r="I22" s="247"/>
      <c r="J22" s="247"/>
      <c r="K22" s="247"/>
      <c r="L22" s="247"/>
      <c r="M22" s="242"/>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200"/>
      <c r="AL22" s="200"/>
      <c r="AM22" s="200"/>
      <c r="AN22" s="200"/>
      <c r="AO22" s="200"/>
      <c r="AP22" s="200"/>
      <c r="AQ22" s="200"/>
      <c r="AR22" s="200"/>
      <c r="AS22" s="200"/>
      <c r="AT22" s="200"/>
      <c r="AU22" s="200"/>
      <c r="AV22" s="200"/>
      <c r="AW22" s="200"/>
      <c r="AX22" s="200"/>
      <c r="AY22" s="200"/>
      <c r="AZ22" s="200"/>
      <c r="BA22" s="200"/>
      <c r="BB22" s="200"/>
      <c r="BC22" s="200"/>
      <c r="BD22" s="200"/>
      <c r="BE22" s="200"/>
      <c r="BF22" s="200"/>
      <c r="BG22" s="200"/>
      <c r="BH22" s="200"/>
      <c r="BI22" s="200"/>
      <c r="BJ22" s="200"/>
      <c r="BK22" s="200"/>
      <c r="BL22" s="200"/>
      <c r="BM22" s="200"/>
      <c r="BN22" s="200"/>
      <c r="BO22" s="200"/>
      <c r="BP22" s="200"/>
      <c r="BQ22" s="200"/>
      <c r="BR22" s="200"/>
      <c r="BS22" s="200"/>
      <c r="BT22" s="200"/>
      <c r="BU22" s="200"/>
      <c r="BV22" s="200"/>
      <c r="BW22" s="200"/>
      <c r="BX22" s="200"/>
      <c r="BY22" s="200"/>
      <c r="BZ22" s="200"/>
      <c r="CA22" s="200"/>
      <c r="CB22" s="200"/>
      <c r="CC22" s="200"/>
      <c r="CD22" s="200"/>
      <c r="CE22" s="200"/>
      <c r="CF22" s="200"/>
      <c r="CG22" s="200"/>
      <c r="CH22" s="200"/>
      <c r="CI22" s="200"/>
      <c r="CJ22" s="200"/>
      <c r="CK22" s="200"/>
      <c r="CL22" s="200"/>
      <c r="CM22" s="200"/>
      <c r="CN22" s="200"/>
      <c r="CO22" s="200"/>
      <c r="CP22" s="200"/>
      <c r="CQ22" s="200"/>
      <c r="CR22" s="200"/>
      <c r="CS22" s="200"/>
      <c r="CT22" s="200"/>
      <c r="CU22" s="200"/>
      <c r="CV22" s="200"/>
      <c r="CW22" s="200"/>
      <c r="CX22" s="200"/>
      <c r="CY22" s="200"/>
      <c r="CZ22" s="200"/>
      <c r="DA22" s="200"/>
      <c r="DB22" s="200"/>
      <c r="DC22" s="200"/>
      <c r="DD22" s="200"/>
      <c r="DE22" s="200"/>
      <c r="DF22" s="200"/>
      <c r="DG22" s="200"/>
      <c r="DH22" s="200"/>
      <c r="DI22" s="200"/>
      <c r="DJ22" s="200"/>
      <c r="DK22" s="200"/>
      <c r="DL22" s="200"/>
      <c r="DM22" s="200"/>
      <c r="DN22" s="200"/>
      <c r="DO22" s="200"/>
      <c r="DP22" s="200"/>
      <c r="DQ22" s="200"/>
      <c r="DR22" s="200"/>
      <c r="DS22" s="200"/>
      <c r="DT22" s="200"/>
      <c r="DU22" s="200"/>
      <c r="DV22" s="200"/>
      <c r="DW22" s="200"/>
      <c r="DX22" s="200"/>
      <c r="DY22" s="200"/>
      <c r="DZ22" s="200"/>
      <c r="EA22" s="200"/>
      <c r="EB22" s="200"/>
      <c r="EC22" s="200"/>
      <c r="ED22" s="200"/>
      <c r="EE22" s="200"/>
      <c r="EF22" s="200"/>
      <c r="EG22" s="200"/>
      <c r="EH22" s="200"/>
      <c r="EI22" s="200"/>
      <c r="EJ22" s="200"/>
      <c r="EK22" s="200"/>
      <c r="EL22" s="200"/>
      <c r="EM22" s="200"/>
      <c r="EN22" s="200"/>
      <c r="EO22" s="200"/>
      <c r="EP22" s="200"/>
      <c r="EQ22" s="200"/>
      <c r="ER22" s="200"/>
      <c r="ES22" s="200"/>
      <c r="ET22" s="200"/>
      <c r="EU22" s="200"/>
      <c r="EV22" s="200"/>
      <c r="EW22" s="200"/>
      <c r="EX22" s="200"/>
      <c r="EY22" s="200"/>
      <c r="EZ22" s="200"/>
      <c r="FA22" s="200"/>
      <c r="FB22" s="200"/>
      <c r="FC22" s="200"/>
      <c r="FD22" s="200"/>
      <c r="FE22" s="200"/>
      <c r="FF22" s="200"/>
      <c r="FG22" s="200"/>
      <c r="FH22" s="200"/>
      <c r="FI22" s="200"/>
      <c r="FJ22" s="200"/>
      <c r="FK22" s="200"/>
      <c r="FL22" s="200"/>
      <c r="FM22" s="200"/>
      <c r="FN22" s="200"/>
      <c r="FO22" s="200"/>
      <c r="FP22" s="200"/>
      <c r="FQ22" s="200"/>
      <c r="FR22" s="200"/>
      <c r="FS22" s="200"/>
      <c r="FT22" s="200"/>
      <c r="FU22" s="200"/>
      <c r="FV22" s="200"/>
      <c r="FW22" s="200"/>
      <c r="FX22" s="200"/>
      <c r="FY22" s="200"/>
      <c r="FZ22" s="200"/>
      <c r="GA22" s="200"/>
      <c r="GB22" s="200"/>
      <c r="GC22" s="200"/>
      <c r="GD22" s="200"/>
      <c r="GE22" s="200"/>
      <c r="GF22" s="200"/>
      <c r="GG22" s="200"/>
      <c r="GH22" s="200"/>
      <c r="GI22" s="200"/>
      <c r="GJ22" s="200"/>
      <c r="GK22" s="200"/>
      <c r="GL22" s="200"/>
      <c r="GM22" s="200"/>
      <c r="GN22" s="200"/>
      <c r="GO22" s="200"/>
      <c r="GP22" s="200"/>
      <c r="GQ22" s="200"/>
      <c r="GR22" s="200"/>
      <c r="GS22" s="200"/>
      <c r="GT22" s="200"/>
      <c r="GU22" s="200"/>
      <c r="GV22" s="200"/>
      <c r="GW22" s="200"/>
      <c r="GX22" s="200"/>
      <c r="GY22" s="200"/>
      <c r="GZ22" s="200"/>
      <c r="HA22" s="200"/>
      <c r="HB22" s="200"/>
      <c r="HC22" s="200"/>
      <c r="HD22" s="200"/>
      <c r="HE22" s="200"/>
      <c r="HF22" s="200"/>
      <c r="HG22" s="200"/>
      <c r="HH22" s="200"/>
      <c r="HI22" s="200"/>
      <c r="HJ22" s="200"/>
      <c r="HK22" s="200"/>
      <c r="HL22" s="200"/>
      <c r="HM22" s="200"/>
      <c r="HN22" s="200"/>
      <c r="HO22" s="200"/>
      <c r="HP22" s="200"/>
      <c r="HQ22" s="200"/>
      <c r="HR22" s="200"/>
      <c r="HS22" s="200"/>
      <c r="HT22" s="200"/>
      <c r="HU22" s="200"/>
      <c r="HV22" s="200"/>
      <c r="HW22" s="200"/>
      <c r="HX22" s="200"/>
      <c r="HY22" s="200"/>
      <c r="HZ22" s="200"/>
      <c r="IA22" s="200"/>
      <c r="IB22" s="200"/>
      <c r="IC22" s="200"/>
      <c r="ID22" s="200"/>
      <c r="IE22" s="200"/>
      <c r="IF22" s="200"/>
      <c r="IG22" s="200"/>
      <c r="IH22" s="200"/>
      <c r="II22" s="200"/>
      <c r="IJ22" s="200"/>
      <c r="IK22" s="200"/>
      <c r="IL22" s="200"/>
      <c r="IM22" s="200"/>
      <c r="IN22" s="200"/>
      <c r="IO22" s="200"/>
      <c r="IP22" s="200"/>
      <c r="IQ22" s="200"/>
      <c r="IR22" s="200"/>
      <c r="IS22" s="200"/>
      <c r="IT22" s="200"/>
      <c r="IU22" s="200"/>
      <c r="IV22" s="200"/>
      <c r="IW22" s="200"/>
      <c r="IX22" s="200"/>
      <c r="IY22" s="200"/>
      <c r="IZ22" s="200"/>
      <c r="JA22" s="200"/>
      <c r="JB22" s="200"/>
      <c r="JC22" s="200"/>
      <c r="JD22" s="200"/>
      <c r="JE22" s="200"/>
      <c r="JF22" s="200"/>
      <c r="JG22" s="200"/>
      <c r="JH22" s="200"/>
      <c r="JI22" s="200"/>
      <c r="JJ22" s="200"/>
      <c r="JK22" s="200"/>
      <c r="JL22" s="200"/>
      <c r="JM22" s="200"/>
      <c r="JN22" s="200"/>
      <c r="JO22" s="200"/>
      <c r="JP22" s="200"/>
      <c r="JQ22" s="200"/>
      <c r="JR22" s="200"/>
      <c r="JS22" s="200"/>
      <c r="JT22" s="200"/>
      <c r="JU22" s="200"/>
      <c r="JV22" s="200"/>
      <c r="JW22" s="200"/>
      <c r="JX22" s="200"/>
      <c r="JY22" s="200"/>
      <c r="JZ22" s="200"/>
      <c r="KA22" s="200"/>
      <c r="KB22" s="200"/>
      <c r="KC22" s="200"/>
      <c r="KD22" s="200"/>
      <c r="KE22" s="200"/>
      <c r="KF22" s="200"/>
      <c r="KG22" s="200"/>
      <c r="KH22" s="200"/>
      <c r="KI22" s="200"/>
      <c r="KJ22" s="200"/>
      <c r="KK22" s="200"/>
      <c r="KL22" s="200"/>
      <c r="KM22" s="200"/>
      <c r="KN22" s="200"/>
      <c r="KO22" s="200"/>
      <c r="KP22" s="200"/>
      <c r="KQ22" s="200"/>
      <c r="KR22" s="200"/>
      <c r="KS22" s="200"/>
      <c r="KT22" s="200"/>
      <c r="KU22" s="200"/>
      <c r="KV22" s="200"/>
      <c r="KW22" s="200"/>
      <c r="KX22" s="200"/>
      <c r="KY22" s="200"/>
      <c r="KZ22" s="200"/>
      <c r="LA22" s="200"/>
      <c r="LB22" s="200"/>
      <c r="LC22" s="200"/>
      <c r="LD22" s="200"/>
      <c r="LE22" s="200"/>
      <c r="LF22" s="200"/>
      <c r="LG22" s="200"/>
      <c r="LH22" s="200"/>
      <c r="LI22" s="200"/>
      <c r="LJ22" s="200"/>
      <c r="LK22" s="200"/>
      <c r="LL22" s="200"/>
      <c r="LM22" s="200"/>
      <c r="LN22" s="200"/>
      <c r="LO22" s="200"/>
      <c r="LP22" s="200"/>
      <c r="LQ22" s="200"/>
      <c r="LR22" s="200"/>
      <c r="LS22" s="200"/>
      <c r="LT22" s="200"/>
      <c r="LU22" s="200"/>
      <c r="LV22" s="200"/>
      <c r="LW22" s="200"/>
      <c r="LX22" s="200"/>
      <c r="LY22" s="200"/>
      <c r="LZ22" s="200"/>
      <c r="MA22" s="200"/>
      <c r="MB22" s="200"/>
      <c r="MC22" s="200"/>
      <c r="MD22" s="200"/>
      <c r="ME22" s="200"/>
      <c r="MF22" s="200"/>
      <c r="MG22" s="200"/>
      <c r="MH22" s="200"/>
      <c r="MI22" s="200"/>
      <c r="MJ22" s="200"/>
      <c r="MK22" s="200"/>
      <c r="ML22" s="200"/>
      <c r="MM22" s="200"/>
      <c r="MN22" s="200"/>
      <c r="MO22" s="200"/>
      <c r="MP22" s="200"/>
      <c r="MQ22" s="200"/>
      <c r="MR22" s="200"/>
      <c r="MS22" s="200"/>
      <c r="MT22" s="200"/>
      <c r="MU22" s="200"/>
      <c r="MV22" s="200"/>
      <c r="MW22" s="200"/>
      <c r="MX22" s="200"/>
      <c r="MY22" s="200"/>
      <c r="MZ22" s="200"/>
      <c r="NA22" s="200"/>
      <c r="NB22" s="200"/>
      <c r="NC22" s="200"/>
      <c r="ND22" s="200"/>
      <c r="NE22" s="200"/>
      <c r="NF22" s="200"/>
      <c r="NG22" s="200"/>
      <c r="NH22" s="200"/>
      <c r="NI22" s="200"/>
      <c r="NJ22" s="200"/>
      <c r="NK22" s="200"/>
      <c r="NL22" s="200"/>
      <c r="NM22" s="200"/>
      <c r="NN22" s="200"/>
      <c r="NO22" s="200"/>
      <c r="NP22" s="200"/>
      <c r="NQ22" s="200"/>
      <c r="NR22" s="200"/>
      <c r="NS22" s="200"/>
      <c r="NT22" s="200"/>
      <c r="NU22" s="200"/>
      <c r="NV22" s="200"/>
      <c r="NW22" s="200"/>
      <c r="NX22" s="200"/>
      <c r="NY22" s="200"/>
      <c r="NZ22" s="200"/>
      <c r="OA22" s="200"/>
      <c r="OB22" s="200"/>
      <c r="OC22" s="200"/>
      <c r="OD22" s="200"/>
      <c r="OE22" s="200"/>
      <c r="OF22" s="200"/>
      <c r="OG22" s="200"/>
      <c r="OH22" s="200"/>
      <c r="OI22" s="200"/>
      <c r="OJ22" s="200"/>
      <c r="OK22" s="200"/>
      <c r="OL22" s="200"/>
      <c r="OM22" s="200"/>
      <c r="ON22" s="200"/>
      <c r="OO22" s="200"/>
      <c r="OP22" s="200"/>
      <c r="OQ22" s="200"/>
      <c r="OR22" s="200"/>
      <c r="OS22" s="200"/>
      <c r="OT22" s="200"/>
      <c r="OU22" s="200"/>
      <c r="OV22" s="200"/>
      <c r="OW22" s="200"/>
      <c r="OX22" s="200"/>
      <c r="OY22" s="200"/>
      <c r="OZ22" s="200"/>
      <c r="PA22" s="200"/>
      <c r="PB22" s="200"/>
      <c r="PC22" s="200"/>
      <c r="PD22" s="200"/>
      <c r="PE22" s="200"/>
      <c r="PF22" s="200"/>
      <c r="PG22" s="200"/>
      <c r="PH22" s="200"/>
      <c r="PI22" s="200"/>
      <c r="PJ22" s="200"/>
      <c r="PK22" s="200"/>
      <c r="PL22" s="200"/>
      <c r="PM22" s="200"/>
      <c r="PN22" s="200"/>
      <c r="PO22" s="200"/>
      <c r="PP22" s="200"/>
      <c r="PQ22" s="200"/>
      <c r="PR22" s="200"/>
      <c r="PS22" s="200"/>
      <c r="PT22" s="200"/>
      <c r="PU22" s="200"/>
      <c r="PV22" s="200"/>
      <c r="PW22" s="200"/>
      <c r="PX22" s="200"/>
      <c r="PY22" s="200"/>
      <c r="PZ22" s="200"/>
      <c r="QA22" s="200"/>
      <c r="QB22" s="200"/>
      <c r="QC22" s="200"/>
      <c r="QD22" s="200"/>
      <c r="QE22" s="200"/>
      <c r="QF22" s="200"/>
      <c r="QG22" s="200"/>
      <c r="QH22" s="200"/>
      <c r="QI22" s="200"/>
      <c r="QJ22" s="200"/>
      <c r="QK22" s="200"/>
      <c r="QL22" s="200"/>
      <c r="QM22" s="200"/>
      <c r="QN22" s="200"/>
      <c r="QO22" s="200"/>
      <c r="QP22" s="200"/>
      <c r="QQ22" s="200"/>
      <c r="QR22" s="200"/>
      <c r="QS22" s="200"/>
      <c r="QT22" s="200"/>
      <c r="QU22" s="200"/>
      <c r="QV22" s="200"/>
      <c r="QW22" s="200"/>
      <c r="QX22" s="200"/>
      <c r="QY22" s="200"/>
      <c r="QZ22" s="200"/>
      <c r="RA22" s="200"/>
      <c r="RB22" s="200"/>
      <c r="RC22" s="200"/>
      <c r="RD22" s="200"/>
      <c r="RE22" s="200"/>
      <c r="RF22" s="200"/>
      <c r="RG22" s="200"/>
      <c r="RH22" s="200"/>
      <c r="RI22" s="200"/>
      <c r="RJ22" s="200"/>
      <c r="RK22" s="200"/>
      <c r="RL22" s="200"/>
      <c r="RM22" s="200"/>
      <c r="RN22" s="200"/>
      <c r="RO22" s="200"/>
      <c r="RP22" s="200"/>
      <c r="RQ22" s="200"/>
      <c r="RR22" s="200"/>
      <c r="RS22" s="200"/>
      <c r="RT22" s="200"/>
      <c r="RU22" s="200"/>
      <c r="RV22" s="200"/>
      <c r="RW22" s="200"/>
      <c r="RX22" s="200"/>
      <c r="RY22" s="200"/>
      <c r="RZ22" s="200"/>
      <c r="SA22" s="200"/>
      <c r="SB22" s="200"/>
      <c r="SC22" s="200"/>
      <c r="SD22" s="200"/>
      <c r="SE22" s="200"/>
      <c r="SF22" s="200"/>
      <c r="SG22" s="200"/>
      <c r="SH22" s="200"/>
      <c r="SI22" s="200"/>
      <c r="SJ22" s="200"/>
      <c r="SK22" s="200"/>
      <c r="SL22" s="200"/>
      <c r="SM22" s="200"/>
      <c r="SN22" s="200"/>
      <c r="SO22" s="200"/>
      <c r="SP22" s="200"/>
      <c r="SQ22" s="200"/>
      <c r="SR22" s="200"/>
      <c r="SS22" s="200"/>
      <c r="ST22" s="200"/>
      <c r="SU22" s="200"/>
      <c r="SV22" s="200"/>
      <c r="SW22" s="200"/>
      <c r="SX22" s="200"/>
      <c r="SY22" s="200"/>
      <c r="SZ22" s="200"/>
      <c r="TA22" s="200"/>
      <c r="TB22" s="200"/>
      <c r="TC22" s="200"/>
      <c r="TD22" s="200"/>
      <c r="TE22" s="200"/>
      <c r="TF22" s="200"/>
      <c r="TG22" s="200"/>
      <c r="TH22" s="200"/>
      <c r="TI22" s="200"/>
      <c r="TJ22" s="200"/>
      <c r="TK22" s="200"/>
      <c r="TL22" s="200"/>
      <c r="TM22" s="200"/>
      <c r="TN22" s="200"/>
      <c r="TO22" s="200"/>
      <c r="TP22" s="200"/>
      <c r="TQ22" s="200"/>
      <c r="TR22" s="200"/>
      <c r="TS22" s="200"/>
      <c r="TT22" s="200"/>
      <c r="TU22" s="200"/>
      <c r="TV22" s="200"/>
      <c r="TW22" s="200"/>
      <c r="TX22" s="200"/>
      <c r="TY22" s="200"/>
      <c r="TZ22" s="200"/>
      <c r="UA22" s="200"/>
      <c r="UB22" s="200"/>
      <c r="UC22" s="200"/>
      <c r="UD22" s="200"/>
      <c r="UE22" s="200"/>
      <c r="UF22" s="200"/>
      <c r="UG22" s="200"/>
      <c r="UH22" s="200"/>
      <c r="UI22" s="200"/>
      <c r="UJ22" s="200"/>
      <c r="UK22" s="200"/>
      <c r="UL22" s="200"/>
      <c r="UM22" s="200"/>
      <c r="UN22" s="200"/>
      <c r="UO22" s="200"/>
      <c r="UP22" s="200"/>
      <c r="UQ22" s="200"/>
      <c r="UR22" s="200"/>
      <c r="US22" s="200"/>
      <c r="UT22" s="200"/>
      <c r="UU22" s="200"/>
      <c r="UV22" s="200"/>
      <c r="UW22" s="200"/>
      <c r="UX22" s="200"/>
      <c r="UY22" s="200"/>
      <c r="UZ22" s="200"/>
      <c r="VA22" s="200"/>
      <c r="VB22" s="200"/>
      <c r="VC22" s="200"/>
      <c r="VD22" s="200"/>
      <c r="VE22" s="200"/>
      <c r="VF22" s="200"/>
      <c r="VG22" s="200"/>
      <c r="VH22" s="200"/>
      <c r="VI22" s="200"/>
      <c r="VJ22" s="200"/>
      <c r="VK22" s="200"/>
      <c r="VL22" s="200"/>
      <c r="VM22" s="200"/>
      <c r="VN22" s="200"/>
      <c r="VO22" s="200"/>
      <c r="VP22" s="200"/>
      <c r="VQ22" s="200"/>
      <c r="VR22" s="200"/>
      <c r="VS22" s="200"/>
      <c r="VT22" s="200"/>
      <c r="VU22" s="200"/>
      <c r="VV22" s="200"/>
      <c r="VW22" s="200"/>
      <c r="VX22" s="200"/>
      <c r="VY22" s="200"/>
      <c r="VZ22" s="200"/>
      <c r="WA22" s="200"/>
      <c r="WB22" s="200"/>
      <c r="WC22" s="200"/>
      <c r="WD22" s="200"/>
      <c r="WE22" s="200"/>
      <c r="WF22" s="200"/>
      <c r="WG22" s="200"/>
      <c r="WH22" s="200"/>
      <c r="WI22" s="200"/>
      <c r="WJ22" s="200"/>
      <c r="WK22" s="200"/>
      <c r="WL22" s="200"/>
      <c r="WM22" s="200"/>
      <c r="WN22" s="200"/>
      <c r="WO22" s="200"/>
      <c r="WP22" s="200"/>
      <c r="WQ22" s="200"/>
      <c r="WR22" s="200"/>
      <c r="WS22" s="200"/>
      <c r="WT22" s="200"/>
      <c r="WU22" s="200"/>
      <c r="WV22" s="200"/>
      <c r="WW22" s="200"/>
      <c r="WX22" s="200"/>
      <c r="WY22" s="200"/>
      <c r="WZ22" s="200"/>
      <c r="XA22" s="200"/>
      <c r="XB22" s="200"/>
      <c r="XC22" s="200"/>
      <c r="XD22" s="200"/>
      <c r="XE22" s="200"/>
      <c r="XF22" s="200"/>
      <c r="XG22" s="200"/>
      <c r="XH22" s="200"/>
      <c r="XI22" s="200"/>
      <c r="XJ22" s="200"/>
      <c r="XK22" s="200"/>
      <c r="XL22" s="200"/>
      <c r="XM22" s="200"/>
      <c r="XN22" s="200"/>
      <c r="XO22" s="200"/>
      <c r="XP22" s="200"/>
      <c r="XQ22" s="200"/>
      <c r="XR22" s="200"/>
      <c r="XS22" s="200"/>
      <c r="XT22" s="200"/>
      <c r="XU22" s="200"/>
      <c r="XV22" s="200"/>
      <c r="XW22" s="200"/>
      <c r="XX22" s="200"/>
      <c r="XY22" s="200"/>
      <c r="XZ22" s="200"/>
      <c r="YA22" s="200"/>
      <c r="YB22" s="200"/>
      <c r="YC22" s="200"/>
      <c r="YD22" s="200"/>
      <c r="YE22" s="200"/>
      <c r="YF22" s="200"/>
      <c r="YG22" s="200"/>
      <c r="YH22" s="200"/>
      <c r="YI22" s="200"/>
      <c r="YJ22" s="200"/>
      <c r="YK22" s="200"/>
      <c r="YL22" s="200"/>
      <c r="YM22" s="200"/>
      <c r="YN22" s="200"/>
      <c r="YO22" s="200"/>
      <c r="YP22" s="200"/>
      <c r="YQ22" s="200"/>
      <c r="YR22" s="200"/>
      <c r="YS22" s="200"/>
      <c r="YT22" s="200"/>
      <c r="YU22" s="200"/>
      <c r="YV22" s="200"/>
      <c r="YW22" s="200"/>
      <c r="YX22" s="200"/>
      <c r="YY22" s="200"/>
      <c r="YZ22" s="200"/>
      <c r="ZA22" s="200"/>
      <c r="ZB22" s="200"/>
      <c r="ZC22" s="200"/>
      <c r="ZD22" s="200"/>
      <c r="ZE22" s="200"/>
      <c r="ZF22" s="200"/>
      <c r="ZG22" s="200"/>
      <c r="ZH22" s="200"/>
      <c r="ZI22" s="200"/>
      <c r="ZJ22" s="200"/>
      <c r="ZK22" s="200"/>
      <c r="ZL22" s="200"/>
      <c r="ZM22" s="200"/>
      <c r="ZN22" s="200"/>
      <c r="ZO22" s="200"/>
      <c r="ZP22" s="200"/>
      <c r="ZQ22" s="200"/>
      <c r="ZR22" s="200"/>
      <c r="ZS22" s="200"/>
      <c r="ZT22" s="200"/>
      <c r="ZU22" s="200"/>
      <c r="ZV22" s="200"/>
      <c r="ZW22" s="200"/>
      <c r="ZX22" s="200"/>
      <c r="ZY22" s="200"/>
      <c r="ZZ22" s="200"/>
      <c r="AAA22" s="200"/>
      <c r="AAB22" s="200"/>
      <c r="AAC22" s="200"/>
      <c r="AAD22" s="200"/>
      <c r="AAE22" s="200"/>
      <c r="AAF22" s="200"/>
      <c r="AAG22" s="200"/>
      <c r="AAH22" s="200"/>
      <c r="AAI22" s="200"/>
      <c r="AAJ22" s="200"/>
      <c r="AAK22" s="200"/>
      <c r="AAL22" s="200"/>
      <c r="AAM22" s="200"/>
      <c r="AAN22" s="200"/>
      <c r="AAO22" s="200"/>
      <c r="AAP22" s="200"/>
      <c r="AAQ22" s="200"/>
      <c r="AAR22" s="200"/>
      <c r="AAS22" s="200"/>
      <c r="AAT22" s="200"/>
      <c r="AAU22" s="200"/>
      <c r="AAV22" s="200"/>
      <c r="AAW22" s="200"/>
      <c r="AAX22" s="200"/>
      <c r="AAY22" s="200"/>
      <c r="AAZ22" s="200"/>
      <c r="ABA22" s="200"/>
      <c r="ABB22" s="200"/>
      <c r="ABC22" s="200"/>
      <c r="ABD22" s="200"/>
      <c r="ABE22" s="200"/>
      <c r="ABF22" s="200"/>
      <c r="ABG22" s="200"/>
      <c r="ABH22" s="200"/>
      <c r="ABI22" s="200"/>
      <c r="ABJ22" s="200"/>
      <c r="ABK22" s="200"/>
      <c r="ABL22" s="200"/>
      <c r="ABM22" s="200"/>
      <c r="ABN22" s="200"/>
      <c r="ABO22" s="200"/>
      <c r="ABP22" s="200"/>
      <c r="ABQ22" s="200"/>
      <c r="ABR22" s="200"/>
      <c r="ABS22" s="200"/>
      <c r="ABT22" s="200"/>
      <c r="ABU22" s="200"/>
      <c r="ABV22" s="200"/>
      <c r="ABW22" s="200"/>
      <c r="ABX22" s="200"/>
      <c r="ABY22" s="200"/>
      <c r="ABZ22" s="200"/>
      <c r="ACA22" s="200"/>
      <c r="ACB22" s="200"/>
      <c r="ACC22" s="200"/>
      <c r="ACD22" s="200"/>
      <c r="ACE22" s="200"/>
      <c r="ACF22" s="200"/>
      <c r="ACG22" s="200"/>
      <c r="ACH22" s="200"/>
      <c r="ACI22" s="200"/>
      <c r="ACJ22" s="200"/>
      <c r="ACK22" s="200"/>
      <c r="ACL22" s="200"/>
      <c r="ACM22" s="200"/>
      <c r="ACN22" s="200"/>
      <c r="ACO22" s="200"/>
      <c r="ACP22" s="200"/>
      <c r="ACQ22" s="200"/>
      <c r="ACR22" s="200"/>
      <c r="ACS22" s="200"/>
      <c r="ACT22" s="200"/>
      <c r="ACU22" s="200"/>
      <c r="ACV22" s="200"/>
      <c r="ACW22" s="200"/>
      <c r="ACX22" s="200"/>
      <c r="ACY22" s="200"/>
      <c r="ACZ22" s="200"/>
      <c r="ADA22" s="200"/>
      <c r="ADB22" s="200"/>
      <c r="ADC22" s="200"/>
      <c r="ADD22" s="200"/>
      <c r="ADE22" s="200"/>
      <c r="ADF22" s="200"/>
      <c r="ADG22" s="200"/>
      <c r="ADH22" s="200"/>
      <c r="ADI22" s="200"/>
      <c r="ADJ22" s="200"/>
      <c r="ADK22" s="200"/>
      <c r="ADL22" s="200"/>
      <c r="ADM22" s="200"/>
      <c r="ADN22" s="200"/>
      <c r="ADO22" s="200"/>
      <c r="ADP22" s="200"/>
      <c r="ADQ22" s="200"/>
      <c r="ADR22" s="200"/>
      <c r="ADS22" s="200"/>
      <c r="ADT22" s="200"/>
      <c r="ADU22" s="200"/>
      <c r="ADV22" s="200"/>
      <c r="ADW22" s="200"/>
      <c r="ADX22" s="200"/>
      <c r="ADY22" s="200"/>
      <c r="ADZ22" s="200"/>
      <c r="AEA22" s="200"/>
      <c r="AEB22" s="200"/>
      <c r="AEC22" s="200"/>
      <c r="AED22" s="200"/>
      <c r="AEE22" s="200"/>
      <c r="AEF22" s="200"/>
      <c r="AEG22" s="200"/>
      <c r="AEH22" s="200"/>
      <c r="AEI22" s="200"/>
      <c r="AEJ22" s="200"/>
      <c r="AEK22" s="200"/>
      <c r="AEL22" s="200"/>
      <c r="AEM22" s="200"/>
      <c r="AEN22" s="200"/>
      <c r="AEO22" s="200"/>
      <c r="AEP22" s="200"/>
      <c r="AEQ22" s="200"/>
      <c r="AER22" s="200"/>
      <c r="AES22" s="200"/>
      <c r="AET22" s="200"/>
      <c r="AEU22" s="200"/>
      <c r="AEV22" s="200"/>
      <c r="AEW22" s="200"/>
      <c r="AEX22" s="200"/>
      <c r="AEY22" s="200"/>
      <c r="AEZ22" s="200"/>
      <c r="AFA22" s="200"/>
      <c r="AFB22" s="200"/>
      <c r="AFC22" s="200"/>
      <c r="AFD22" s="200"/>
      <c r="AFE22" s="200"/>
      <c r="AFF22" s="200"/>
      <c r="AFG22" s="200"/>
      <c r="AFH22" s="200"/>
      <c r="AFI22" s="200"/>
      <c r="AFJ22" s="200"/>
      <c r="AFK22" s="200"/>
      <c r="AFL22" s="200"/>
      <c r="AFM22" s="200"/>
      <c r="AFN22" s="200"/>
      <c r="AFO22" s="200"/>
      <c r="AFP22" s="200"/>
      <c r="AFQ22" s="200"/>
      <c r="AFR22" s="200"/>
      <c r="AFS22" s="200"/>
      <c r="AFT22" s="200"/>
      <c r="AFU22" s="200"/>
      <c r="AFV22" s="200"/>
      <c r="AFW22" s="200"/>
      <c r="AFX22" s="200"/>
      <c r="AFY22" s="200"/>
      <c r="AFZ22" s="200"/>
      <c r="AGA22" s="200"/>
      <c r="AGB22" s="200"/>
      <c r="AGC22" s="200"/>
      <c r="AGD22" s="200"/>
      <c r="AGE22" s="200"/>
      <c r="AGF22" s="200"/>
      <c r="AGG22" s="200"/>
      <c r="AGH22" s="200"/>
      <c r="AGI22" s="200"/>
      <c r="AGJ22" s="200"/>
      <c r="AGK22" s="200"/>
      <c r="AGL22" s="200"/>
      <c r="AGM22" s="200"/>
      <c r="AGN22" s="200"/>
      <c r="AGO22" s="200"/>
      <c r="AGP22" s="200"/>
      <c r="AGQ22" s="200"/>
      <c r="AGR22" s="200"/>
      <c r="AGS22" s="200"/>
      <c r="AGT22" s="200"/>
      <c r="AGU22" s="200"/>
      <c r="AGV22" s="200"/>
      <c r="AGW22" s="200"/>
      <c r="AGX22" s="200"/>
      <c r="AGY22" s="200"/>
      <c r="AGZ22" s="200"/>
      <c r="AHA22" s="200"/>
      <c r="AHB22" s="200"/>
      <c r="AHC22" s="200"/>
      <c r="AHD22" s="200"/>
      <c r="AHE22" s="200"/>
      <c r="AHF22" s="200"/>
      <c r="AHG22" s="200"/>
      <c r="AHH22" s="200"/>
      <c r="AHI22" s="200"/>
      <c r="AHJ22" s="200"/>
      <c r="AHK22" s="200"/>
      <c r="AHL22" s="200"/>
      <c r="AHM22" s="200"/>
      <c r="AHN22" s="200"/>
      <c r="AHO22" s="200"/>
      <c r="AHP22" s="200"/>
      <c r="AHQ22" s="200"/>
      <c r="AHR22" s="200"/>
      <c r="AHS22" s="200"/>
      <c r="AHT22" s="200"/>
      <c r="AHU22" s="200"/>
      <c r="AHV22" s="200"/>
      <c r="AHW22" s="200"/>
      <c r="AHX22" s="200"/>
      <c r="AHY22" s="200"/>
      <c r="AHZ22" s="200"/>
      <c r="AIA22" s="200"/>
      <c r="AIB22" s="200"/>
      <c r="AIC22" s="200"/>
      <c r="AID22" s="200"/>
      <c r="AIE22" s="200"/>
      <c r="AIF22" s="200"/>
      <c r="AIG22" s="200"/>
      <c r="AIH22" s="200"/>
      <c r="AII22" s="200"/>
      <c r="AIJ22" s="200"/>
      <c r="AIK22" s="200"/>
      <c r="AIL22" s="200"/>
      <c r="AIM22" s="200"/>
      <c r="AIN22" s="200"/>
      <c r="AIO22" s="200"/>
      <c r="AIP22" s="200"/>
      <c r="AIQ22" s="200"/>
      <c r="AIR22" s="200"/>
      <c r="AIS22" s="200"/>
      <c r="AIT22" s="200"/>
      <c r="AIU22" s="200"/>
      <c r="AIV22" s="200"/>
      <c r="AIW22" s="200"/>
      <c r="AIX22" s="200"/>
      <c r="AIY22" s="200"/>
      <c r="AIZ22" s="200"/>
      <c r="AJA22" s="200"/>
      <c r="AJB22" s="200"/>
      <c r="AJC22" s="200"/>
      <c r="AJD22" s="200"/>
      <c r="AJE22" s="200"/>
      <c r="AJF22" s="200"/>
      <c r="AJG22" s="200"/>
      <c r="AJH22" s="200"/>
      <c r="AJI22" s="200"/>
      <c r="AJJ22" s="200"/>
      <c r="AJK22" s="200"/>
      <c r="AJL22" s="200"/>
      <c r="AJM22" s="200"/>
      <c r="AJN22" s="200"/>
      <c r="AJO22" s="200"/>
      <c r="AJP22" s="200"/>
      <c r="AJQ22" s="200"/>
      <c r="AJR22" s="200"/>
      <c r="AJS22" s="200"/>
      <c r="AJT22" s="200"/>
      <c r="AJU22" s="200"/>
      <c r="AJV22" s="200"/>
      <c r="AJW22" s="200"/>
      <c r="AJX22" s="200"/>
      <c r="AJY22" s="200"/>
      <c r="AJZ22" s="200"/>
      <c r="AKA22" s="200"/>
      <c r="AKB22" s="200"/>
      <c r="AKC22" s="200"/>
      <c r="AKD22" s="200"/>
      <c r="AKE22" s="200"/>
      <c r="AKF22" s="200"/>
      <c r="AKG22" s="200"/>
      <c r="AKH22" s="200"/>
      <c r="AKI22" s="200"/>
      <c r="AKJ22" s="200"/>
      <c r="AKK22" s="200"/>
      <c r="AKL22" s="200"/>
      <c r="AKM22" s="200"/>
      <c r="AKN22" s="200"/>
      <c r="AKO22" s="200"/>
      <c r="AKP22" s="200"/>
      <c r="AKQ22" s="200"/>
      <c r="AKR22" s="200"/>
      <c r="AKS22" s="200"/>
      <c r="AKT22" s="200"/>
      <c r="AKU22" s="200"/>
      <c r="AKV22" s="200"/>
      <c r="AKW22" s="200"/>
      <c r="AKX22" s="200"/>
      <c r="AKY22" s="200"/>
      <c r="AKZ22" s="200"/>
      <c r="ALA22" s="200"/>
      <c r="ALB22" s="200"/>
      <c r="ALC22" s="200"/>
      <c r="ALD22" s="200"/>
      <c r="ALE22" s="200"/>
      <c r="ALF22" s="200"/>
      <c r="ALG22" s="200"/>
      <c r="ALH22" s="200"/>
      <c r="ALI22" s="200"/>
      <c r="ALJ22" s="200"/>
      <c r="ALK22" s="200"/>
      <c r="ALL22" s="200"/>
      <c r="ALM22" s="200"/>
      <c r="ALN22" s="200"/>
      <c r="ALO22" s="200"/>
      <c r="ALP22" s="200"/>
      <c r="ALQ22" s="200"/>
      <c r="ALR22" s="200"/>
      <c r="ALS22" s="200"/>
      <c r="ALT22" s="200"/>
      <c r="ALU22" s="200"/>
      <c r="ALV22" s="200"/>
      <c r="ALW22" s="200"/>
      <c r="ALX22" s="200"/>
      <c r="ALY22" s="200"/>
      <c r="ALZ22" s="200"/>
      <c r="AMA22" s="200"/>
      <c r="AMB22" s="200"/>
      <c r="AMC22" s="200"/>
      <c r="AMD22" s="200"/>
      <c r="AME22" s="200"/>
      <c r="AMF22" s="200"/>
      <c r="AMG22" s="200"/>
      <c r="AMH22" s="200"/>
      <c r="AMI22" s="200"/>
      <c r="AMJ22" s="200"/>
    </row>
    <row r="23" spans="1:1024" ht="14.45" customHeight="1" x14ac:dyDescent="0.25">
      <c r="A23" s="6"/>
      <c r="B23" s="250" t="s">
        <v>594</v>
      </c>
      <c r="C23" s="250"/>
      <c r="D23" s="250"/>
      <c r="E23" s="250"/>
      <c r="F23" s="250"/>
      <c r="G23" s="250"/>
      <c r="H23" s="250"/>
      <c r="I23" s="250"/>
      <c r="J23" s="250"/>
      <c r="K23" s="250"/>
      <c r="L23" s="250"/>
      <c r="M23" s="6"/>
    </row>
    <row r="24" spans="1:1024" ht="30" customHeight="1" x14ac:dyDescent="0.25">
      <c r="A24" s="6"/>
      <c r="B24" s="247" t="s">
        <v>600</v>
      </c>
      <c r="C24" s="247"/>
      <c r="D24" s="247"/>
      <c r="E24" s="247"/>
      <c r="F24" s="247"/>
      <c r="G24" s="247"/>
      <c r="H24" s="247"/>
      <c r="I24" s="247"/>
      <c r="J24" s="247"/>
      <c r="K24" s="247"/>
      <c r="L24" s="247"/>
      <c r="M24" s="6"/>
    </row>
    <row r="25" spans="1:1024" ht="15.75" x14ac:dyDescent="0.25">
      <c r="A25" s="6"/>
      <c r="B25" s="247" t="s">
        <v>1</v>
      </c>
      <c r="C25" s="247"/>
      <c r="D25" s="247"/>
      <c r="E25" s="247"/>
      <c r="F25" s="247"/>
      <c r="G25" s="247"/>
      <c r="H25" s="247"/>
      <c r="I25" s="247"/>
      <c r="J25" s="247"/>
      <c r="K25" s="247"/>
      <c r="L25" s="247"/>
      <c r="M25" s="6"/>
    </row>
    <row r="26" spans="1:1024" x14ac:dyDescent="0.25">
      <c r="A26" s="6"/>
      <c r="B26" s="6"/>
      <c r="C26" s="6"/>
      <c r="D26" s="6"/>
      <c r="E26" s="6"/>
      <c r="F26" s="6"/>
      <c r="G26" s="6"/>
      <c r="H26" s="6"/>
      <c r="I26" s="6"/>
      <c r="J26" s="6"/>
      <c r="K26" s="6"/>
      <c r="L26" s="6"/>
      <c r="M26" s="6"/>
    </row>
    <row r="27" spans="1:1024" x14ac:dyDescent="0.25">
      <c r="A27" s="6"/>
      <c r="B27" s="6"/>
      <c r="C27" s="6"/>
      <c r="D27" s="6"/>
      <c r="E27" s="6"/>
      <c r="F27" s="6"/>
      <c r="G27" s="6"/>
      <c r="H27" s="6"/>
      <c r="I27" s="6"/>
      <c r="J27" s="6"/>
      <c r="K27" s="6"/>
      <c r="L27" s="6"/>
      <c r="M27" s="6"/>
    </row>
    <row r="28" spans="1:1024" ht="15.75" x14ac:dyDescent="0.25">
      <c r="A28" s="6"/>
      <c r="B28" s="245" t="s">
        <v>609</v>
      </c>
      <c r="C28" s="245" t="s">
        <v>610</v>
      </c>
      <c r="D28" s="6"/>
      <c r="E28" s="6"/>
      <c r="F28" s="6"/>
      <c r="G28" s="6"/>
      <c r="H28" s="6"/>
      <c r="I28" s="6"/>
      <c r="J28" s="6"/>
      <c r="K28" s="6"/>
      <c r="L28" s="6"/>
      <c r="M28" s="6"/>
    </row>
    <row r="29" spans="1:1024" x14ac:dyDescent="0.25">
      <c r="A29" s="6"/>
      <c r="B29" s="6"/>
      <c r="C29" s="6"/>
      <c r="D29" s="6"/>
      <c r="E29" s="6"/>
      <c r="F29" s="6"/>
      <c r="G29" s="6"/>
      <c r="H29" s="6"/>
      <c r="I29" s="6"/>
      <c r="J29" s="6"/>
      <c r="K29" s="6"/>
      <c r="L29" s="6"/>
      <c r="M29" s="6"/>
    </row>
    <row r="30" spans="1:1024" x14ac:dyDescent="0.25">
      <c r="A30" s="6"/>
      <c r="B30" s="6"/>
      <c r="C30" s="6"/>
      <c r="D30" s="6"/>
      <c r="E30" s="6"/>
      <c r="F30" s="6"/>
      <c r="G30" s="6"/>
      <c r="H30" s="6"/>
      <c r="I30" s="6"/>
      <c r="J30" s="6"/>
      <c r="K30" s="6"/>
      <c r="L30" s="6"/>
      <c r="M30" s="6"/>
    </row>
    <row r="31" spans="1:1024" x14ac:dyDescent="0.25">
      <c r="A31" s="6"/>
      <c r="B31" s="6"/>
      <c r="C31" s="6"/>
      <c r="D31" s="6"/>
      <c r="E31" s="6"/>
      <c r="F31" s="6"/>
      <c r="G31" s="6"/>
      <c r="H31" s="6"/>
      <c r="I31" s="6"/>
      <c r="J31" s="6"/>
      <c r="K31" s="6"/>
      <c r="L31" s="6"/>
      <c r="M31" s="6"/>
    </row>
    <row r="32" spans="1:1024" x14ac:dyDescent="0.25">
      <c r="A32" s="6"/>
      <c r="B32" s="6"/>
      <c r="C32" s="6"/>
      <c r="D32" s="6"/>
      <c r="E32" s="6"/>
      <c r="F32" s="6"/>
      <c r="G32" s="6"/>
      <c r="H32" s="6"/>
      <c r="I32" s="6"/>
      <c r="J32" s="6"/>
      <c r="K32" s="6"/>
      <c r="L32" s="6"/>
      <c r="M32" s="6"/>
    </row>
    <row r="33" spans="1:13" x14ac:dyDescent="0.25">
      <c r="A33" s="6"/>
      <c r="B33" s="6"/>
      <c r="C33" s="6"/>
      <c r="D33" s="6"/>
      <c r="E33" s="6"/>
      <c r="F33" s="6"/>
      <c r="G33" s="6"/>
      <c r="H33" s="6"/>
      <c r="I33" s="6"/>
      <c r="J33" s="6"/>
      <c r="K33" s="6"/>
      <c r="L33" s="6"/>
      <c r="M33" s="6"/>
    </row>
    <row r="34" spans="1:13" x14ac:dyDescent="0.25">
      <c r="A34" s="6"/>
      <c r="B34" s="6"/>
      <c r="C34" s="6"/>
      <c r="D34" s="6"/>
      <c r="E34" s="6"/>
      <c r="F34" s="6"/>
      <c r="G34" s="6"/>
      <c r="H34" s="6"/>
      <c r="I34" s="6"/>
      <c r="J34" s="6"/>
      <c r="K34" s="6"/>
      <c r="L34" s="6"/>
      <c r="M34" s="6"/>
    </row>
    <row r="35" spans="1:13" x14ac:dyDescent="0.25">
      <c r="A35" s="6"/>
      <c r="B35" s="6"/>
      <c r="C35" s="6"/>
      <c r="D35" s="6"/>
      <c r="E35" s="6"/>
      <c r="F35" s="6"/>
      <c r="G35" s="6"/>
      <c r="H35" s="6"/>
      <c r="I35" s="6"/>
      <c r="J35" s="6"/>
      <c r="K35" s="6"/>
      <c r="L35" s="6"/>
      <c r="M35" s="6"/>
    </row>
    <row r="36" spans="1:13" x14ac:dyDescent="0.25">
      <c r="A36" s="6"/>
      <c r="B36" s="6"/>
      <c r="C36" s="6"/>
      <c r="D36" s="6"/>
      <c r="E36" s="6"/>
      <c r="F36" s="6"/>
      <c r="G36" s="6"/>
      <c r="H36" s="6"/>
      <c r="I36" s="6"/>
      <c r="J36" s="6"/>
      <c r="K36" s="6"/>
      <c r="L36" s="6"/>
      <c r="M36" s="6"/>
    </row>
    <row r="37" spans="1:13" x14ac:dyDescent="0.25">
      <c r="A37" s="6"/>
      <c r="B37" s="6"/>
      <c r="C37" s="6"/>
      <c r="D37" s="6"/>
      <c r="E37" s="6"/>
      <c r="F37" s="6"/>
      <c r="G37" s="6"/>
      <c r="H37" s="6"/>
      <c r="I37" s="6"/>
      <c r="J37" s="6"/>
      <c r="K37" s="6"/>
      <c r="L37" s="6"/>
      <c r="M37" s="6"/>
    </row>
    <row r="38" spans="1:13" x14ac:dyDescent="0.25">
      <c r="A38" s="6"/>
      <c r="B38" s="6"/>
      <c r="C38" s="6"/>
      <c r="D38" s="6"/>
      <c r="E38" s="6"/>
      <c r="F38" s="6"/>
      <c r="G38" s="6"/>
      <c r="H38" s="6"/>
      <c r="I38" s="6"/>
      <c r="J38" s="6"/>
      <c r="K38" s="6"/>
      <c r="L38" s="6"/>
      <c r="M38" s="6"/>
    </row>
    <row r="39" spans="1:13" x14ac:dyDescent="0.25">
      <c r="A39" s="6"/>
      <c r="B39" s="6"/>
      <c r="C39" s="6"/>
      <c r="D39" s="6"/>
      <c r="E39" s="6"/>
      <c r="F39" s="6"/>
      <c r="G39" s="6"/>
      <c r="H39" s="6"/>
      <c r="I39" s="6"/>
      <c r="J39" s="6"/>
      <c r="K39" s="6"/>
      <c r="L39" s="6"/>
      <c r="M39" s="6"/>
    </row>
    <row r="40" spans="1:13" x14ac:dyDescent="0.25">
      <c r="A40" s="6"/>
      <c r="B40" s="6"/>
      <c r="C40" s="6"/>
      <c r="D40" s="6"/>
      <c r="E40" s="6"/>
      <c r="F40" s="6"/>
      <c r="G40" s="6"/>
      <c r="H40" s="6"/>
      <c r="I40" s="6"/>
      <c r="J40" s="6"/>
      <c r="K40" s="6"/>
      <c r="L40" s="6"/>
      <c r="M40" s="6"/>
    </row>
    <row r="41" spans="1:13" x14ac:dyDescent="0.25">
      <c r="A41" s="6"/>
      <c r="B41" s="6"/>
      <c r="C41" s="6"/>
      <c r="D41" s="6"/>
      <c r="E41" s="6"/>
      <c r="F41" s="6"/>
      <c r="G41" s="6"/>
      <c r="H41" s="6"/>
      <c r="I41" s="6"/>
      <c r="J41" s="6"/>
      <c r="K41" s="6"/>
      <c r="L41" s="6"/>
      <c r="M41" s="6"/>
    </row>
    <row r="42" spans="1:13" x14ac:dyDescent="0.25">
      <c r="A42" s="6"/>
      <c r="B42" s="6"/>
      <c r="C42" s="6"/>
      <c r="D42" s="6"/>
      <c r="E42" s="6"/>
      <c r="F42" s="6"/>
      <c r="G42" s="6"/>
      <c r="H42" s="6"/>
      <c r="I42" s="6"/>
      <c r="J42" s="6"/>
      <c r="K42" s="6"/>
      <c r="L42" s="6"/>
      <c r="M42" s="6"/>
    </row>
    <row r="43" spans="1:13" x14ac:dyDescent="0.25">
      <c r="A43" s="6"/>
      <c r="B43" s="6"/>
      <c r="C43" s="6"/>
      <c r="D43" s="6"/>
      <c r="E43" s="6"/>
      <c r="F43" s="6"/>
      <c r="G43" s="6"/>
      <c r="H43" s="6"/>
      <c r="I43" s="6"/>
      <c r="J43" s="6"/>
      <c r="K43" s="6"/>
      <c r="L43" s="6"/>
      <c r="M43" s="6"/>
    </row>
    <row r="44" spans="1:13" x14ac:dyDescent="0.25">
      <c r="A44" s="6"/>
      <c r="B44" s="6"/>
      <c r="C44" s="6"/>
      <c r="D44" s="6"/>
      <c r="E44" s="6"/>
      <c r="F44" s="6"/>
      <c r="G44" s="6"/>
      <c r="H44" s="6"/>
      <c r="I44" s="6"/>
      <c r="J44" s="6"/>
      <c r="K44" s="6"/>
      <c r="L44" s="6"/>
      <c r="M44" s="6"/>
    </row>
    <row r="45" spans="1:13" x14ac:dyDescent="0.25">
      <c r="A45" s="6"/>
      <c r="B45" s="6"/>
      <c r="C45" s="6"/>
      <c r="D45" s="6"/>
      <c r="E45" s="6"/>
      <c r="F45" s="6"/>
      <c r="G45" s="6"/>
      <c r="H45" s="6"/>
      <c r="I45" s="6"/>
      <c r="J45" s="6"/>
      <c r="K45" s="6"/>
      <c r="L45" s="6"/>
      <c r="M45" s="6"/>
    </row>
    <row r="46" spans="1:13" x14ac:dyDescent="0.25">
      <c r="A46" s="6"/>
      <c r="B46" s="6"/>
      <c r="C46" s="6"/>
      <c r="D46" s="6"/>
      <c r="E46" s="6"/>
      <c r="F46" s="6"/>
      <c r="G46" s="6"/>
      <c r="H46" s="6"/>
      <c r="I46" s="6"/>
      <c r="J46" s="6"/>
      <c r="K46" s="6"/>
      <c r="L46" s="6"/>
      <c r="M46" s="6"/>
    </row>
    <row r="47" spans="1:13" x14ac:dyDescent="0.25">
      <c r="A47" s="6"/>
      <c r="B47" s="6"/>
      <c r="C47" s="6"/>
      <c r="D47" s="6"/>
      <c r="E47" s="6"/>
      <c r="F47" s="6"/>
      <c r="G47" s="6"/>
      <c r="H47" s="6"/>
      <c r="I47" s="6"/>
      <c r="J47" s="6"/>
      <c r="K47" s="6"/>
      <c r="L47" s="6"/>
      <c r="M47" s="6"/>
    </row>
    <row r="48" spans="1:13" x14ac:dyDescent="0.25">
      <c r="A48" s="6"/>
      <c r="B48" s="6"/>
      <c r="C48" s="6"/>
      <c r="D48" s="6"/>
      <c r="E48" s="6"/>
      <c r="F48" s="6"/>
      <c r="G48" s="6"/>
      <c r="H48" s="6"/>
      <c r="I48" s="6"/>
      <c r="J48" s="6"/>
      <c r="K48" s="6"/>
      <c r="L48" s="6"/>
      <c r="M48" s="6"/>
    </row>
    <row r="49" spans="1:13" x14ac:dyDescent="0.25">
      <c r="A49" s="6"/>
      <c r="B49" s="6"/>
      <c r="C49" s="6"/>
      <c r="D49" s="6"/>
      <c r="E49" s="6"/>
      <c r="F49" s="6"/>
      <c r="G49" s="6"/>
      <c r="H49" s="6"/>
      <c r="I49" s="6"/>
      <c r="J49" s="6"/>
      <c r="K49" s="6"/>
      <c r="L49" s="6"/>
      <c r="M49" s="6"/>
    </row>
    <row r="50" spans="1:13" x14ac:dyDescent="0.25">
      <c r="A50" s="6"/>
      <c r="B50" s="6"/>
      <c r="C50" s="6"/>
      <c r="D50" s="6"/>
      <c r="E50" s="6"/>
      <c r="F50" s="6"/>
      <c r="G50" s="6"/>
      <c r="H50" s="6"/>
      <c r="I50" s="6"/>
      <c r="J50" s="6"/>
      <c r="K50" s="6"/>
      <c r="L50" s="6"/>
      <c r="M50" s="6"/>
    </row>
    <row r="51" spans="1:13" x14ac:dyDescent="0.25">
      <c r="A51" s="6"/>
      <c r="B51" s="6"/>
      <c r="C51" s="6"/>
      <c r="D51" s="6"/>
      <c r="E51" s="6"/>
      <c r="F51" s="6"/>
      <c r="G51" s="6"/>
      <c r="H51" s="6"/>
      <c r="I51" s="6"/>
      <c r="J51" s="6"/>
      <c r="K51" s="6"/>
      <c r="L51" s="6"/>
      <c r="M51" s="6"/>
    </row>
    <row r="52" spans="1:13" x14ac:dyDescent="0.25">
      <c r="A52" s="6"/>
      <c r="B52" s="6"/>
      <c r="C52" s="6"/>
      <c r="D52" s="6"/>
      <c r="E52" s="6"/>
      <c r="F52" s="6"/>
      <c r="G52" s="6"/>
      <c r="H52" s="6"/>
      <c r="I52" s="6"/>
      <c r="J52" s="6"/>
      <c r="K52" s="6"/>
      <c r="L52" s="6"/>
      <c r="M52" s="6"/>
    </row>
    <row r="53" spans="1:13" x14ac:dyDescent="0.25">
      <c r="A53" s="6"/>
      <c r="B53" s="6"/>
      <c r="C53" s="6"/>
      <c r="D53" s="6"/>
      <c r="E53" s="6"/>
      <c r="F53" s="6"/>
      <c r="G53" s="6"/>
      <c r="H53" s="6"/>
      <c r="I53" s="6"/>
      <c r="J53" s="6"/>
      <c r="K53" s="6"/>
      <c r="L53" s="6"/>
      <c r="M53" s="6"/>
    </row>
    <row r="54" spans="1:13" x14ac:dyDescent="0.25">
      <c r="A54" s="6"/>
      <c r="B54" s="6"/>
      <c r="C54" s="6"/>
      <c r="D54" s="6"/>
      <c r="E54" s="6"/>
      <c r="F54" s="6"/>
      <c r="G54" s="6"/>
      <c r="H54" s="6"/>
      <c r="I54" s="6"/>
      <c r="J54" s="6"/>
      <c r="K54" s="6"/>
      <c r="L54" s="6"/>
      <c r="M54" s="6"/>
    </row>
    <row r="55" spans="1:13" x14ac:dyDescent="0.25">
      <c r="A55" s="6"/>
      <c r="B55" s="6"/>
      <c r="C55" s="6"/>
      <c r="D55" s="6"/>
      <c r="E55" s="6"/>
      <c r="F55" s="6"/>
      <c r="G55" s="6"/>
      <c r="H55" s="6"/>
      <c r="I55" s="6"/>
      <c r="J55" s="6"/>
      <c r="K55" s="6"/>
      <c r="L55" s="6"/>
      <c r="M55" s="6"/>
    </row>
    <row r="56" spans="1:13" x14ac:dyDescent="0.25">
      <c r="A56" s="6"/>
      <c r="B56" s="6"/>
      <c r="C56" s="6"/>
      <c r="D56" s="6"/>
      <c r="E56" s="6"/>
      <c r="F56" s="6"/>
      <c r="G56" s="6"/>
      <c r="H56" s="6"/>
      <c r="I56" s="6"/>
      <c r="J56" s="6"/>
      <c r="K56" s="6"/>
      <c r="L56" s="6"/>
      <c r="M56" s="6"/>
    </row>
    <row r="57" spans="1:13" x14ac:dyDescent="0.25">
      <c r="A57" s="10"/>
      <c r="B57" s="10"/>
      <c r="C57" s="10"/>
      <c r="D57" s="10"/>
      <c r="E57" s="10"/>
      <c r="F57" s="10"/>
      <c r="G57" s="10"/>
      <c r="H57" s="10"/>
      <c r="I57" s="10"/>
      <c r="J57" s="10"/>
      <c r="K57" s="10"/>
      <c r="L57" s="10"/>
      <c r="M57" s="10"/>
    </row>
    <row r="58" spans="1:13" x14ac:dyDescent="0.25">
      <c r="A58" s="10"/>
      <c r="B58" s="10"/>
      <c r="C58" s="10"/>
      <c r="D58" s="10"/>
      <c r="E58" s="10"/>
      <c r="F58" s="10"/>
      <c r="G58" s="10"/>
      <c r="H58" s="10"/>
      <c r="I58" s="10"/>
      <c r="J58" s="10"/>
      <c r="K58" s="10"/>
      <c r="L58" s="10"/>
      <c r="M58" s="10"/>
    </row>
    <row r="59" spans="1:13" x14ac:dyDescent="0.25">
      <c r="A59" s="10"/>
      <c r="B59" s="10"/>
      <c r="C59" s="10"/>
      <c r="D59" s="10"/>
      <c r="E59" s="10"/>
      <c r="F59" s="10"/>
      <c r="G59" s="10"/>
      <c r="H59" s="10"/>
      <c r="I59" s="10"/>
      <c r="J59" s="10"/>
      <c r="K59" s="10"/>
      <c r="L59" s="10"/>
      <c r="M59" s="10"/>
    </row>
    <row r="60" spans="1:13" x14ac:dyDescent="0.25">
      <c r="A60" s="10"/>
      <c r="B60" s="10"/>
      <c r="C60" s="10"/>
      <c r="D60" s="10"/>
      <c r="E60" s="10"/>
      <c r="F60" s="10"/>
      <c r="G60" s="10"/>
      <c r="H60" s="10"/>
      <c r="I60" s="10"/>
      <c r="J60" s="10"/>
      <c r="K60" s="10"/>
      <c r="L60" s="10"/>
      <c r="M60" s="10"/>
    </row>
  </sheetData>
  <sheetProtection algorithmName="SHA-512" hashValue="oFQwJg1DvnWT9Ygj4XAQeK06LHXe33ADVszUw2GPOsPDQMVx7eofL0Abd0YD3vnkK/l2Dqzq3RZ1325dMjReYg==" saltValue="SsNgoVgd13MXKWWWSf/jTg==" spinCount="100000" sheet="1" objects="1" scenarios="1" selectLockedCells="1" selectUnlockedCells="1"/>
  <mergeCells count="10">
    <mergeCell ref="B24:L24"/>
    <mergeCell ref="B25:L25"/>
    <mergeCell ref="B6:L6"/>
    <mergeCell ref="B7:L7"/>
    <mergeCell ref="B21:M21"/>
    <mergeCell ref="B20:L20"/>
    <mergeCell ref="B23:L23"/>
    <mergeCell ref="B22:L22"/>
    <mergeCell ref="B14:D14"/>
    <mergeCell ref="E14:I14"/>
  </mergeCells>
  <hyperlinks>
    <hyperlink ref="E14" r:id="rId1"/>
  </hyperlinks>
  <pageMargins left="0.7" right="0.7" top="0.75" bottom="0.75" header="0.511811023622047" footer="0.511811023622047"/>
  <pageSetup paperSize="9"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MJ476"/>
  <sheetViews>
    <sheetView tabSelected="1" topLeftCell="A25" zoomScale="80" zoomScaleNormal="80" workbookViewId="0">
      <selection activeCell="D19" sqref="D19"/>
    </sheetView>
  </sheetViews>
  <sheetFormatPr baseColWidth="10" defaultColWidth="11.42578125" defaultRowHeight="15" x14ac:dyDescent="0.25"/>
  <cols>
    <col min="1" max="1" width="3.42578125" style="11" customWidth="1"/>
    <col min="2" max="2" width="6.140625" style="12" customWidth="1"/>
    <col min="3" max="3" width="56" style="13" customWidth="1"/>
    <col min="4" max="4" width="23.140625" style="13" customWidth="1"/>
    <col min="5" max="5" width="29.42578125" style="13" customWidth="1"/>
    <col min="6" max="7" width="23.7109375" style="13" customWidth="1"/>
    <col min="8" max="8" width="52" style="13" customWidth="1"/>
    <col min="9" max="11" width="11.42578125" style="11"/>
    <col min="12" max="17" width="11.42578125" style="13"/>
    <col min="18" max="31" width="11.42578125" style="11"/>
    <col min="32" max="1024" width="11.42578125" style="13"/>
  </cols>
  <sheetData>
    <row r="1" spans="2:17" x14ac:dyDescent="0.25">
      <c r="C1" s="11"/>
      <c r="D1" s="11"/>
      <c r="E1" s="11"/>
      <c r="F1" s="11"/>
      <c r="G1" s="11"/>
      <c r="H1" s="11"/>
      <c r="L1" s="11"/>
      <c r="M1" s="11"/>
      <c r="N1" s="11"/>
      <c r="O1" s="11"/>
      <c r="P1" s="11"/>
      <c r="Q1" s="11"/>
    </row>
    <row r="2" spans="2:17" x14ac:dyDescent="0.25">
      <c r="C2" s="11"/>
      <c r="D2" s="11"/>
      <c r="E2" s="11"/>
      <c r="F2" s="11"/>
      <c r="G2" s="11"/>
      <c r="H2" s="11"/>
      <c r="L2" s="11"/>
      <c r="M2" s="11"/>
      <c r="N2" s="11"/>
      <c r="O2" s="11"/>
      <c r="P2" s="11"/>
      <c r="Q2" s="11"/>
    </row>
    <row r="3" spans="2:17" ht="15.75" x14ac:dyDescent="0.25">
      <c r="C3" s="14" t="s">
        <v>2</v>
      </c>
      <c r="D3" s="257" t="s">
        <v>616</v>
      </c>
      <c r="E3" s="257"/>
      <c r="F3" s="257"/>
      <c r="G3" s="11"/>
      <c r="H3" s="11"/>
      <c r="L3" s="11"/>
      <c r="M3" s="11"/>
      <c r="N3" s="11"/>
      <c r="O3" s="11"/>
      <c r="P3" s="11"/>
      <c r="Q3" s="11"/>
    </row>
    <row r="4" spans="2:17" x14ac:dyDescent="0.25">
      <c r="C4" s="15"/>
      <c r="D4" s="11"/>
      <c r="E4" s="11"/>
      <c r="F4" s="11"/>
      <c r="G4" s="11"/>
      <c r="H4" s="11"/>
      <c r="L4" s="11"/>
      <c r="M4" s="11"/>
      <c r="N4" s="11"/>
      <c r="O4" s="11"/>
      <c r="P4" s="11"/>
      <c r="Q4" s="11"/>
    </row>
    <row r="5" spans="2:17" ht="15.75" x14ac:dyDescent="0.25">
      <c r="C5" s="14" t="s">
        <v>574</v>
      </c>
      <c r="D5" s="205">
        <v>1550</v>
      </c>
      <c r="E5" s="11"/>
      <c r="F5" s="11"/>
      <c r="G5" s="11"/>
      <c r="H5" s="11"/>
      <c r="L5" s="11"/>
      <c r="M5" s="11"/>
      <c r="N5" s="11"/>
      <c r="O5" s="11"/>
      <c r="P5" s="11"/>
      <c r="Q5" s="11"/>
    </row>
    <row r="6" spans="2:17" x14ac:dyDescent="0.25">
      <c r="C6" s="15"/>
      <c r="E6" s="11"/>
      <c r="F6" s="11"/>
      <c r="G6" s="11"/>
      <c r="H6" s="11"/>
      <c r="L6" s="11"/>
      <c r="M6" s="11"/>
      <c r="N6" s="11"/>
      <c r="O6" s="11"/>
      <c r="P6" s="11"/>
      <c r="Q6" s="11"/>
    </row>
    <row r="7" spans="2:17" ht="15.75" x14ac:dyDescent="0.25">
      <c r="C7" s="14" t="s">
        <v>572</v>
      </c>
      <c r="D7" s="205">
        <v>80</v>
      </c>
      <c r="E7" s="11" t="s">
        <v>190</v>
      </c>
      <c r="F7" s="246" t="s">
        <v>612</v>
      </c>
      <c r="G7" s="11"/>
      <c r="H7" s="11"/>
      <c r="L7" s="11"/>
      <c r="M7" s="11"/>
      <c r="N7" s="11"/>
      <c r="O7" s="11"/>
      <c r="P7" s="11"/>
      <c r="Q7" s="11"/>
    </row>
    <row r="8" spans="2:17" x14ac:dyDescent="0.25">
      <c r="C8" s="15"/>
      <c r="D8" s="192"/>
      <c r="E8" s="11"/>
      <c r="G8" s="11"/>
      <c r="H8" s="11"/>
      <c r="L8" s="11"/>
      <c r="M8" s="11"/>
      <c r="N8" s="11"/>
      <c r="O8" s="11"/>
      <c r="P8" s="11"/>
      <c r="Q8" s="11"/>
    </row>
    <row r="9" spans="2:17" ht="15.75" x14ac:dyDescent="0.25">
      <c r="C9" s="14" t="s">
        <v>573</v>
      </c>
      <c r="D9" s="205">
        <v>10</v>
      </c>
      <c r="E9" s="11" t="s">
        <v>190</v>
      </c>
      <c r="F9" s="246" t="s">
        <v>613</v>
      </c>
      <c r="G9" s="11"/>
      <c r="H9" s="11"/>
      <c r="L9" s="11"/>
      <c r="M9" s="11"/>
      <c r="N9" s="11"/>
      <c r="O9" s="11"/>
      <c r="P9" s="11"/>
      <c r="Q9" s="11"/>
    </row>
    <row r="10" spans="2:17" x14ac:dyDescent="0.25">
      <c r="C10" s="11"/>
      <c r="D10" s="11"/>
      <c r="E10" s="11"/>
      <c r="F10" s="11"/>
      <c r="G10" s="11"/>
      <c r="H10" s="11"/>
      <c r="L10" s="11"/>
      <c r="M10" s="11"/>
      <c r="N10" s="11"/>
      <c r="O10" s="11"/>
      <c r="P10" s="11"/>
      <c r="Q10" s="11"/>
    </row>
    <row r="11" spans="2:17" ht="24.75" customHeight="1" x14ac:dyDescent="0.25">
      <c r="B11" s="16" t="s">
        <v>3</v>
      </c>
      <c r="C11" s="16"/>
      <c r="D11" s="17"/>
      <c r="E11" s="17"/>
      <c r="F11" s="17"/>
      <c r="G11" s="17"/>
      <c r="H11" s="17"/>
      <c r="L11" s="11"/>
      <c r="M11" s="11"/>
      <c r="N11" s="11"/>
      <c r="O11" s="11"/>
      <c r="P11" s="11"/>
      <c r="Q11" s="11"/>
    </row>
    <row r="12" spans="2:17" ht="16.5" customHeight="1" x14ac:dyDescent="0.25">
      <c r="B12" s="18" t="s">
        <v>4</v>
      </c>
      <c r="C12" s="18"/>
      <c r="D12" s="19"/>
      <c r="E12" s="258" t="s">
        <v>5</v>
      </c>
      <c r="F12" s="258"/>
      <c r="G12" s="258"/>
      <c r="H12" s="19"/>
      <c r="L12" s="11"/>
      <c r="M12" s="11"/>
      <c r="N12" s="11"/>
      <c r="O12" s="11"/>
      <c r="P12" s="11"/>
      <c r="Q12" s="11"/>
    </row>
    <row r="13" spans="2:17" x14ac:dyDescent="0.25">
      <c r="B13" s="20" t="s">
        <v>6</v>
      </c>
      <c r="C13" s="21" t="s">
        <v>7</v>
      </c>
      <c r="D13" s="22" t="s">
        <v>124</v>
      </c>
      <c r="E13" s="22" t="s">
        <v>8</v>
      </c>
      <c r="F13" s="22" t="s">
        <v>9</v>
      </c>
      <c r="G13" s="22" t="s">
        <v>10</v>
      </c>
      <c r="H13" s="22" t="s">
        <v>506</v>
      </c>
      <c r="I13" s="23"/>
      <c r="L13" s="11"/>
      <c r="M13" s="11"/>
      <c r="N13" s="11"/>
      <c r="O13" s="11"/>
      <c r="P13" s="11"/>
      <c r="Q13" s="11"/>
    </row>
    <row r="14" spans="2:17" x14ac:dyDescent="0.25">
      <c r="B14" s="24" t="s">
        <v>12</v>
      </c>
      <c r="C14" s="24" t="s">
        <v>13</v>
      </c>
      <c r="D14" s="206"/>
      <c r="E14" s="25" t="str">
        <f>IF($D$14="","",$D$14*'Tablas-Tiempos'!C7)</f>
        <v/>
      </c>
      <c r="F14" s="25" t="str">
        <f>IF($D$14="","",$D$14*'Tablas-Tiempos'!D7)</f>
        <v/>
      </c>
      <c r="G14" s="25" t="str">
        <f>IF($D$14="","",$D$14*'Tablas-Tiempos'!E7)</f>
        <v/>
      </c>
      <c r="H14" s="208"/>
      <c r="L14" s="11"/>
      <c r="M14" s="11"/>
      <c r="N14" s="11"/>
      <c r="O14" s="11"/>
      <c r="P14" s="11"/>
      <c r="Q14" s="11"/>
    </row>
    <row r="15" spans="2:17" x14ac:dyDescent="0.25">
      <c r="B15" s="24" t="s">
        <v>14</v>
      </c>
      <c r="C15" s="24" t="s">
        <v>15</v>
      </c>
      <c r="D15" s="206"/>
      <c r="E15" s="25" t="str">
        <f>IF(D15="","",D15*'Tablas-Tiempos'!C8)</f>
        <v/>
      </c>
      <c r="F15" s="25" t="str">
        <f>IF(D15="","",D15*'Tablas-Tiempos'!D8)</f>
        <v/>
      </c>
      <c r="G15" s="25" t="str">
        <f>IF(D15="","",D15*'Tablas-Tiempos'!E8)</f>
        <v/>
      </c>
      <c r="H15" s="208"/>
      <c r="I15" s="27"/>
      <c r="L15" s="11"/>
      <c r="M15" s="11"/>
      <c r="N15" s="11"/>
      <c r="O15" s="11"/>
      <c r="P15" s="11"/>
      <c r="Q15" s="11"/>
    </row>
    <row r="16" spans="2:17" x14ac:dyDescent="0.25">
      <c r="B16" s="24" t="s">
        <v>16</v>
      </c>
      <c r="C16" s="24" t="s">
        <v>17</v>
      </c>
      <c r="D16" s="206"/>
      <c r="E16" s="25" t="str">
        <f>IF(D16="","",D16*'Tablas-Tiempos'!C9)</f>
        <v/>
      </c>
      <c r="F16" s="25" t="str">
        <f>IF(D16="","",D16*'Tablas-Tiempos'!D9)</f>
        <v/>
      </c>
      <c r="G16" s="25" t="str">
        <f>IF(D16="","",D16*'Tablas-Tiempos'!E9)</f>
        <v/>
      </c>
      <c r="H16" s="208"/>
      <c r="I16" s="28"/>
      <c r="L16" s="11"/>
      <c r="M16" s="11"/>
      <c r="N16" s="11"/>
      <c r="O16" s="11"/>
      <c r="P16" s="11"/>
      <c r="Q16" s="11"/>
    </row>
    <row r="17" spans="2:17" x14ac:dyDescent="0.25">
      <c r="B17" s="24" t="s">
        <v>18</v>
      </c>
      <c r="C17" s="24" t="s">
        <v>19</v>
      </c>
      <c r="D17" s="206"/>
      <c r="E17" s="25" t="str">
        <f>IF(D17="","",D17*'Tablas-Tiempos'!C10)</f>
        <v/>
      </c>
      <c r="F17" s="25" t="str">
        <f>IF(D17="","",D17*'Tablas-Tiempos'!D10)</f>
        <v/>
      </c>
      <c r="G17" s="25" t="str">
        <f>IF(D17="","",D17*'Tablas-Tiempos'!E10)</f>
        <v/>
      </c>
      <c r="H17" s="208"/>
      <c r="I17" s="27"/>
      <c r="L17" s="11"/>
      <c r="M17" s="11"/>
      <c r="N17" s="11"/>
      <c r="O17" s="11"/>
      <c r="P17" s="11"/>
      <c r="Q17" s="11"/>
    </row>
    <row r="18" spans="2:17" x14ac:dyDescent="0.25">
      <c r="B18" s="24" t="s">
        <v>20</v>
      </c>
      <c r="C18" s="24" t="s">
        <v>21</v>
      </c>
      <c r="D18" s="206"/>
      <c r="E18" s="25" t="str">
        <f>IF(D18="","",D18*'Tablas-Tiempos'!C11)</f>
        <v/>
      </c>
      <c r="F18" s="25" t="str">
        <f>IF(D18="","",D18*'Tablas-Tiempos'!D11)</f>
        <v/>
      </c>
      <c r="G18" s="25" t="str">
        <f>IF(D18="","",D18*'Tablas-Tiempos'!E11)</f>
        <v/>
      </c>
      <c r="H18" s="208"/>
      <c r="I18" s="28"/>
      <c r="L18" s="11"/>
      <c r="M18" s="11"/>
      <c r="N18" s="11"/>
      <c r="O18" s="11"/>
      <c r="P18" s="11"/>
      <c r="Q18" s="11"/>
    </row>
    <row r="19" spans="2:17" x14ac:dyDescent="0.25">
      <c r="B19" s="24" t="s">
        <v>22</v>
      </c>
      <c r="C19" s="24" t="s">
        <v>23</v>
      </c>
      <c r="D19" s="206"/>
      <c r="E19" s="25" t="str">
        <f>IF(D19="","",D19*'Tablas-Tiempos'!C12)</f>
        <v/>
      </c>
      <c r="F19" s="25" t="str">
        <f>IF(D19="","",D19*'Tablas-Tiempos'!D12)</f>
        <v/>
      </c>
      <c r="G19" s="25" t="str">
        <f>IF(D19="","",D19*'Tablas-Tiempos'!E12)</f>
        <v/>
      </c>
      <c r="H19" s="208"/>
      <c r="I19" s="28"/>
      <c r="L19" s="11"/>
      <c r="M19" s="11"/>
      <c r="N19" s="11"/>
      <c r="O19" s="11"/>
      <c r="P19" s="11"/>
      <c r="Q19" s="11"/>
    </row>
    <row r="20" spans="2:17" x14ac:dyDescent="0.25">
      <c r="B20" s="24" t="s">
        <v>24</v>
      </c>
      <c r="C20" s="24" t="s">
        <v>25</v>
      </c>
      <c r="D20" s="206"/>
      <c r="E20" s="25" t="str">
        <f>IF(D20="","",D20*'Tablas-Tiempos'!C13)</f>
        <v/>
      </c>
      <c r="F20" s="25" t="str">
        <f>IF(D20="","",D20*'Tablas-Tiempos'!D13)</f>
        <v/>
      </c>
      <c r="G20" s="25" t="str">
        <f>IF(D20="","",D20*'Tablas-Tiempos'!E13)</f>
        <v/>
      </c>
      <c r="H20" s="208"/>
      <c r="I20" s="28"/>
      <c r="L20" s="11"/>
      <c r="M20" s="11"/>
      <c r="N20" s="11"/>
      <c r="O20" s="11"/>
      <c r="P20" s="11"/>
      <c r="Q20" s="11"/>
    </row>
    <row r="21" spans="2:17" x14ac:dyDescent="0.25">
      <c r="B21" s="24" t="s">
        <v>26</v>
      </c>
      <c r="C21" s="24" t="s">
        <v>27</v>
      </c>
      <c r="D21" s="206"/>
      <c r="E21" s="25" t="str">
        <f>IF(D21="","",D21*'Tablas-Tiempos'!C14)</f>
        <v/>
      </c>
      <c r="F21" s="25" t="str">
        <f>IF(D21="","",D21*'Tablas-Tiempos'!D14)</f>
        <v/>
      </c>
      <c r="G21" s="25" t="str">
        <f>IF(D21="","",D21*'Tablas-Tiempos'!E14)</f>
        <v/>
      </c>
      <c r="H21" s="208"/>
      <c r="I21" s="28"/>
      <c r="L21" s="11"/>
      <c r="M21" s="11"/>
      <c r="N21" s="11"/>
      <c r="O21" s="11"/>
      <c r="P21" s="11"/>
      <c r="Q21" s="11"/>
    </row>
    <row r="22" spans="2:17" x14ac:dyDescent="0.25">
      <c r="B22" s="24" t="s">
        <v>28</v>
      </c>
      <c r="C22" s="24" t="s">
        <v>29</v>
      </c>
      <c r="D22" s="206"/>
      <c r="E22" s="25" t="str">
        <f>IF(D22="","",D22*'Tablas-Tiempos'!C15)</f>
        <v/>
      </c>
      <c r="F22" s="25" t="str">
        <f>IF(D22="","",D22*'Tablas-Tiempos'!D15)</f>
        <v/>
      </c>
      <c r="G22" s="25" t="str">
        <f>IF(D22="","",D22*'Tablas-Tiempos'!E15)</f>
        <v/>
      </c>
      <c r="H22" s="209"/>
      <c r="I22" s="28"/>
      <c r="L22" s="11"/>
      <c r="M22" s="11"/>
      <c r="N22" s="11"/>
      <c r="O22" s="11"/>
      <c r="P22" s="11"/>
      <c r="Q22" s="11"/>
    </row>
    <row r="23" spans="2:17" x14ac:dyDescent="0.25">
      <c r="B23" s="24" t="s">
        <v>30</v>
      </c>
      <c r="C23" s="24" t="s">
        <v>31</v>
      </c>
      <c r="D23" s="206"/>
      <c r="E23" s="25" t="str">
        <f>IF(D23="","",D23*'Tablas-Tiempos'!C16)</f>
        <v/>
      </c>
      <c r="F23" s="25" t="str">
        <f>IF(D23="","",D23*'Tablas-Tiempos'!D16)</f>
        <v/>
      </c>
      <c r="G23" s="25"/>
      <c r="H23" s="208"/>
      <c r="I23" s="28"/>
      <c r="L23" s="11"/>
      <c r="M23" s="11"/>
      <c r="N23" s="11"/>
      <c r="O23" s="11"/>
      <c r="P23" s="11"/>
      <c r="Q23" s="11"/>
    </row>
    <row r="24" spans="2:17" x14ac:dyDescent="0.25">
      <c r="B24" s="24" t="s">
        <v>32</v>
      </c>
      <c r="C24" s="24" t="s">
        <v>33</v>
      </c>
      <c r="D24" s="206"/>
      <c r="E24" s="25" t="str">
        <f>IF(D24="","",D24*'Tablas-Tiempos'!C17)</f>
        <v/>
      </c>
      <c r="F24" s="25" t="str">
        <f>IF(D24="","",D24*'Tablas-Tiempos'!D17)</f>
        <v/>
      </c>
      <c r="G24" s="25" t="str">
        <f>IF(D24="","",D24*'Tablas-Tiempos'!E17)</f>
        <v/>
      </c>
      <c r="H24" s="209"/>
      <c r="I24" s="28"/>
      <c r="L24" s="11"/>
      <c r="M24" s="11"/>
      <c r="N24" s="11"/>
      <c r="O24" s="11"/>
      <c r="P24" s="11"/>
      <c r="Q24" s="11"/>
    </row>
    <row r="25" spans="2:17" x14ac:dyDescent="0.25">
      <c r="B25" s="24" t="s">
        <v>34</v>
      </c>
      <c r="C25" s="24" t="s">
        <v>35</v>
      </c>
      <c r="D25" s="206"/>
      <c r="E25" s="25" t="str">
        <f>IF(D25="","",D25*'Tablas-Tiempos'!C18)</f>
        <v/>
      </c>
      <c r="F25" s="25" t="str">
        <f>IF(D25="","",D25*'Tablas-Tiempos'!D18)</f>
        <v/>
      </c>
      <c r="G25" s="25"/>
      <c r="H25" s="208"/>
      <c r="I25" s="28"/>
      <c r="L25" s="11"/>
      <c r="M25" s="11"/>
      <c r="N25" s="11"/>
      <c r="O25" s="11"/>
      <c r="P25" s="11"/>
      <c r="Q25" s="11"/>
    </row>
    <row r="26" spans="2:17" x14ac:dyDescent="0.25">
      <c r="B26" s="24" t="s">
        <v>36</v>
      </c>
      <c r="C26" s="24" t="s">
        <v>37</v>
      </c>
      <c r="D26" s="206"/>
      <c r="E26" s="25" t="str">
        <f>IF(D26="","",D26*'Tablas-Tiempos'!C20)</f>
        <v/>
      </c>
      <c r="F26" s="25" t="str">
        <f>IF(D26="","",D26*'Tablas-Tiempos'!D20)</f>
        <v/>
      </c>
      <c r="G26" s="25" t="str">
        <f>IF(D26="","",D26*'Tablas-Tiempos'!E20)</f>
        <v/>
      </c>
      <c r="H26" s="209"/>
      <c r="I26" s="27"/>
      <c r="L26" s="11"/>
      <c r="M26" s="11"/>
      <c r="N26" s="11"/>
      <c r="O26" s="11"/>
      <c r="P26" s="11"/>
      <c r="Q26" s="11"/>
    </row>
    <row r="27" spans="2:17" x14ac:dyDescent="0.25">
      <c r="B27" s="24" t="s">
        <v>38</v>
      </c>
      <c r="C27" s="24" t="s">
        <v>39</v>
      </c>
      <c r="D27" s="206"/>
      <c r="E27" s="25" t="str">
        <f>IF(D27="","",D27*'Tablas-Tiempos'!C21)</f>
        <v/>
      </c>
      <c r="F27" s="25" t="str">
        <f>IF(D27="","",D27*'Tablas-Tiempos'!D21)</f>
        <v/>
      </c>
      <c r="G27" s="25"/>
      <c r="H27" s="208"/>
      <c r="I27" s="28"/>
      <c r="L27" s="11"/>
      <c r="M27" s="11"/>
      <c r="N27" s="11"/>
      <c r="O27" s="11"/>
      <c r="P27" s="11"/>
      <c r="Q27" s="11"/>
    </row>
    <row r="28" spans="2:17" x14ac:dyDescent="0.25">
      <c r="B28" s="24" t="s">
        <v>40</v>
      </c>
      <c r="C28" s="24" t="s">
        <v>41</v>
      </c>
      <c r="D28" s="206"/>
      <c r="E28" s="25" t="str">
        <f>IF(D28="","",D28*'Tablas-Tiempos'!C22)</f>
        <v/>
      </c>
      <c r="F28" s="25" t="str">
        <f>IF(D28="","",D28*'Tablas-Tiempos'!D22)</f>
        <v/>
      </c>
      <c r="G28" s="25"/>
      <c r="H28" s="209"/>
      <c r="I28" s="28"/>
      <c r="L28" s="11"/>
      <c r="M28" s="11"/>
      <c r="N28" s="11"/>
      <c r="O28" s="11"/>
      <c r="P28" s="11"/>
      <c r="Q28" s="11"/>
    </row>
    <row r="29" spans="2:17" x14ac:dyDescent="0.25">
      <c r="B29" s="24" t="s">
        <v>42</v>
      </c>
      <c r="C29" s="24" t="s">
        <v>43</v>
      </c>
      <c r="D29" s="25" t="str">
        <f>IF(SUM(D14:D28)&gt;0,SUM(D14:D28),"")</f>
        <v/>
      </c>
      <c r="E29" s="25"/>
      <c r="F29" s="25"/>
      <c r="G29" s="25"/>
      <c r="H29" s="208"/>
      <c r="I29" s="28"/>
      <c r="L29" s="11"/>
      <c r="M29" s="11"/>
      <c r="N29" s="11"/>
      <c r="O29" s="11"/>
      <c r="P29" s="11"/>
      <c r="Q29" s="11"/>
    </row>
    <row r="30" spans="2:17" x14ac:dyDescent="0.25">
      <c r="B30" s="24" t="s">
        <v>44</v>
      </c>
      <c r="C30" s="24" t="s">
        <v>45</v>
      </c>
      <c r="D30" s="206"/>
      <c r="E30" s="25" t="str">
        <f>IF(D30="","",D30*2)</f>
        <v/>
      </c>
      <c r="F30" s="25" t="str">
        <f>IF(D30="","",D30*2)</f>
        <v/>
      </c>
      <c r="G30" s="25"/>
      <c r="H30" s="209"/>
      <c r="I30" s="28"/>
      <c r="L30" s="11"/>
      <c r="M30" s="11"/>
      <c r="N30" s="11"/>
      <c r="O30" s="11"/>
      <c r="P30" s="11"/>
      <c r="Q30" s="11"/>
    </row>
    <row r="31" spans="2:17" x14ac:dyDescent="0.25">
      <c r="B31" s="29" t="s">
        <v>46</v>
      </c>
      <c r="C31" s="29" t="s">
        <v>47</v>
      </c>
      <c r="D31" s="207"/>
      <c r="E31" s="30" t="str">
        <f>IF(D31="","",D31*'Tablas-Tiempos'!C19)</f>
        <v/>
      </c>
      <c r="F31" s="30"/>
      <c r="G31" s="30"/>
      <c r="H31" s="208"/>
      <c r="I31" s="28"/>
      <c r="L31" s="11"/>
      <c r="M31" s="11"/>
      <c r="N31" s="11"/>
      <c r="O31" s="11"/>
      <c r="P31" s="11"/>
      <c r="Q31" s="11"/>
    </row>
    <row r="32" spans="2:17" x14ac:dyDescent="0.25">
      <c r="C32" s="31"/>
      <c r="D32" s="32"/>
      <c r="E32" s="32"/>
      <c r="F32" s="32"/>
      <c r="G32" s="32"/>
      <c r="H32" s="26"/>
      <c r="I32" s="28"/>
      <c r="L32" s="11"/>
      <c r="M32" s="11"/>
      <c r="N32" s="11"/>
      <c r="O32" s="11"/>
      <c r="P32" s="11"/>
      <c r="Q32" s="11"/>
    </row>
    <row r="33" spans="2:17" ht="16.5" customHeight="1" x14ac:dyDescent="0.25">
      <c r="B33" s="18" t="s">
        <v>48</v>
      </c>
      <c r="C33" s="18"/>
      <c r="D33" s="19"/>
      <c r="E33" s="258" t="s">
        <v>5</v>
      </c>
      <c r="F33" s="258"/>
      <c r="G33" s="258"/>
      <c r="H33" s="19"/>
      <c r="L33" s="11"/>
      <c r="M33" s="11"/>
      <c r="N33" s="11"/>
      <c r="O33" s="11"/>
      <c r="P33" s="11"/>
      <c r="Q33" s="11"/>
    </row>
    <row r="34" spans="2:17" x14ac:dyDescent="0.25">
      <c r="B34" s="20" t="s">
        <v>6</v>
      </c>
      <c r="C34" s="21" t="s">
        <v>7</v>
      </c>
      <c r="D34" s="22" t="s">
        <v>124</v>
      </c>
      <c r="E34" s="22" t="s">
        <v>8</v>
      </c>
      <c r="F34" s="22" t="s">
        <v>9</v>
      </c>
      <c r="G34" s="22" t="s">
        <v>10</v>
      </c>
      <c r="H34" s="22" t="s">
        <v>506</v>
      </c>
      <c r="I34" s="23"/>
      <c r="L34" s="11"/>
      <c r="M34" s="11"/>
      <c r="N34" s="11"/>
      <c r="O34" s="11"/>
      <c r="P34" s="11"/>
      <c r="Q34" s="11"/>
    </row>
    <row r="35" spans="2:17" x14ac:dyDescent="0.25">
      <c r="B35" s="24" t="s">
        <v>49</v>
      </c>
      <c r="C35" s="24" t="s">
        <v>13</v>
      </c>
      <c r="D35" s="206"/>
      <c r="E35" s="25" t="str">
        <f>IF($D$35="","",$D$35*'Tablas-Tiempos'!C27)</f>
        <v/>
      </c>
      <c r="F35" s="25" t="str">
        <f>IF($D$35="","",$D$35*'Tablas-Tiempos'!D27)</f>
        <v/>
      </c>
      <c r="G35" s="25"/>
      <c r="H35" s="208"/>
      <c r="L35" s="11"/>
      <c r="M35" s="11"/>
      <c r="N35" s="11"/>
      <c r="O35" s="11"/>
      <c r="P35" s="11"/>
      <c r="Q35" s="11"/>
    </row>
    <row r="36" spans="2:17" x14ac:dyDescent="0.25">
      <c r="B36" s="24" t="s">
        <v>50</v>
      </c>
      <c r="C36" s="24" t="s">
        <v>15</v>
      </c>
      <c r="D36" s="206"/>
      <c r="E36" s="25" t="str">
        <f>IF(D36="","",D36*'Tablas-Tiempos'!C28)</f>
        <v/>
      </c>
      <c r="F36" s="25" t="str">
        <f>IF(D36="","",D36*'Tablas-Tiempos'!D28)</f>
        <v/>
      </c>
      <c r="G36" s="25"/>
      <c r="H36" s="208"/>
      <c r="L36" s="11"/>
      <c r="M36" s="11"/>
      <c r="N36" s="11"/>
      <c r="O36" s="11"/>
      <c r="P36" s="11"/>
      <c r="Q36" s="11"/>
    </row>
    <row r="37" spans="2:17" x14ac:dyDescent="0.25">
      <c r="B37" s="24" t="s">
        <v>51</v>
      </c>
      <c r="C37" s="24" t="s">
        <v>17</v>
      </c>
      <c r="D37" s="206"/>
      <c r="E37" s="25" t="str">
        <f>IF(D37="","",D37*'Tablas-Tiempos'!C29)</f>
        <v/>
      </c>
      <c r="F37" s="25" t="str">
        <f>IF(D37="","",D37*'Tablas-Tiempos'!D29)</f>
        <v/>
      </c>
      <c r="G37" s="25"/>
      <c r="H37" s="208"/>
      <c r="L37" s="11"/>
      <c r="M37" s="11"/>
      <c r="N37" s="11"/>
      <c r="O37" s="11"/>
      <c r="P37" s="11"/>
      <c r="Q37" s="11"/>
    </row>
    <row r="38" spans="2:17" x14ac:dyDescent="0.25">
      <c r="B38" s="24" t="s">
        <v>52</v>
      </c>
      <c r="C38" s="24" t="s">
        <v>19</v>
      </c>
      <c r="D38" s="206"/>
      <c r="E38" s="25" t="str">
        <f>IF(D38="","",D38*'Tablas-Tiempos'!C30)</f>
        <v/>
      </c>
      <c r="F38" s="25" t="str">
        <f>IF(D38="","",D38*'Tablas-Tiempos'!D30)</f>
        <v/>
      </c>
      <c r="G38" s="25"/>
      <c r="H38" s="208"/>
      <c r="L38" s="11"/>
      <c r="M38" s="11"/>
      <c r="N38" s="11"/>
      <c r="O38" s="11"/>
      <c r="P38" s="11"/>
      <c r="Q38" s="11"/>
    </row>
    <row r="39" spans="2:17" x14ac:dyDescent="0.25">
      <c r="B39" s="24" t="s">
        <v>53</v>
      </c>
      <c r="C39" s="24" t="s">
        <v>21</v>
      </c>
      <c r="D39" s="206"/>
      <c r="E39" s="25" t="str">
        <f>IF(D39="","",D39*'Tablas-Tiempos'!C31)</f>
        <v/>
      </c>
      <c r="F39" s="25" t="str">
        <f>IF(D39="","",D39*'Tablas-Tiempos'!D31)</f>
        <v/>
      </c>
      <c r="G39" s="25"/>
      <c r="H39" s="208"/>
      <c r="L39" s="11"/>
      <c r="M39" s="11"/>
      <c r="N39" s="11"/>
      <c r="O39" s="11"/>
      <c r="P39" s="11"/>
      <c r="Q39" s="11"/>
    </row>
    <row r="40" spans="2:17" x14ac:dyDescent="0.25">
      <c r="B40" s="24" t="s">
        <v>54</v>
      </c>
      <c r="C40" s="24" t="s">
        <v>23</v>
      </c>
      <c r="D40" s="206"/>
      <c r="E40" s="25" t="str">
        <f>IF(D40="","",D40*'Tablas-Tiempos'!C32)</f>
        <v/>
      </c>
      <c r="F40" s="25" t="str">
        <f>IF(D40="","",D40*'Tablas-Tiempos'!D32)</f>
        <v/>
      </c>
      <c r="G40" s="25"/>
      <c r="H40" s="208"/>
      <c r="L40" s="11"/>
      <c r="M40" s="11"/>
      <c r="N40" s="11"/>
      <c r="O40" s="11"/>
      <c r="P40" s="11"/>
      <c r="Q40" s="11"/>
    </row>
    <row r="41" spans="2:17" x14ac:dyDescent="0.25">
      <c r="B41" s="24" t="s">
        <v>55</v>
      </c>
      <c r="C41" s="24" t="s">
        <v>25</v>
      </c>
      <c r="D41" s="206"/>
      <c r="E41" s="25" t="str">
        <f>IF(D41="","",D41*'Tablas-Tiempos'!C33)</f>
        <v/>
      </c>
      <c r="F41" s="25" t="str">
        <f>IF(D41="","",D41*'Tablas-Tiempos'!D33)</f>
        <v/>
      </c>
      <c r="G41" s="25"/>
      <c r="H41" s="208"/>
      <c r="L41" s="11"/>
      <c r="M41" s="11"/>
      <c r="N41" s="11"/>
      <c r="O41" s="11"/>
      <c r="P41" s="11"/>
      <c r="Q41" s="11"/>
    </row>
    <row r="42" spans="2:17" x14ac:dyDescent="0.25">
      <c r="B42" s="24" t="s">
        <v>56</v>
      </c>
      <c r="C42" s="24" t="s">
        <v>27</v>
      </c>
      <c r="D42" s="206"/>
      <c r="E42" s="25" t="str">
        <f>IF(D42="","",D42*'Tablas-Tiempos'!C34)</f>
        <v/>
      </c>
      <c r="F42" s="25" t="str">
        <f>IF(D42="","",D42*'Tablas-Tiempos'!D34)</f>
        <v/>
      </c>
      <c r="G42" s="25"/>
      <c r="H42" s="208"/>
      <c r="L42" s="11"/>
      <c r="M42" s="11"/>
      <c r="N42" s="11"/>
      <c r="O42" s="11"/>
      <c r="P42" s="11"/>
      <c r="Q42" s="11"/>
    </row>
    <row r="43" spans="2:17" x14ac:dyDescent="0.25">
      <c r="B43" s="24" t="s">
        <v>57</v>
      </c>
      <c r="C43" s="24" t="s">
        <v>29</v>
      </c>
      <c r="D43" s="206"/>
      <c r="E43" s="25" t="str">
        <f>IF(D43="","",D43*'Tablas-Tiempos'!C35)</f>
        <v/>
      </c>
      <c r="F43" s="25" t="str">
        <f>IF(D43="","",D43*'Tablas-Tiempos'!D35)</f>
        <v/>
      </c>
      <c r="G43" s="25"/>
      <c r="H43" s="208"/>
      <c r="L43" s="11"/>
      <c r="M43" s="11"/>
      <c r="N43" s="11"/>
      <c r="O43" s="11"/>
      <c r="P43" s="11"/>
      <c r="Q43" s="11"/>
    </row>
    <row r="44" spans="2:17" x14ac:dyDescent="0.25">
      <c r="B44" s="24" t="s">
        <v>58</v>
      </c>
      <c r="C44" s="24" t="s">
        <v>31</v>
      </c>
      <c r="D44" s="206"/>
      <c r="E44" s="25" t="str">
        <f>IF(D44="","",D44*'Tablas-Tiempos'!C36)</f>
        <v/>
      </c>
      <c r="F44" s="25" t="str">
        <f>IF(D44="","",D44*'Tablas-Tiempos'!D36)</f>
        <v/>
      </c>
      <c r="G44" s="25"/>
      <c r="H44" s="208"/>
      <c r="L44" s="11"/>
      <c r="M44" s="11"/>
      <c r="N44" s="11"/>
      <c r="O44" s="11"/>
      <c r="P44" s="11"/>
      <c r="Q44" s="11"/>
    </row>
    <row r="45" spans="2:17" x14ac:dyDescent="0.25">
      <c r="B45" s="24" t="s">
        <v>59</v>
      </c>
      <c r="C45" s="24" t="s">
        <v>33</v>
      </c>
      <c r="D45" s="206"/>
      <c r="E45" s="25" t="str">
        <f>IF(D45="","",D45*'Tablas-Tiempos'!C37)</f>
        <v/>
      </c>
      <c r="F45" s="25" t="str">
        <f>IF(D45="","",D45*'Tablas-Tiempos'!D37)</f>
        <v/>
      </c>
      <c r="G45" s="25"/>
      <c r="H45" s="208"/>
      <c r="L45" s="11"/>
      <c r="M45" s="11"/>
      <c r="N45" s="11"/>
      <c r="O45" s="11"/>
      <c r="P45" s="11"/>
      <c r="Q45" s="11"/>
    </row>
    <row r="46" spans="2:17" x14ac:dyDescent="0.25">
      <c r="B46" s="24" t="s">
        <v>60</v>
      </c>
      <c r="C46" s="24" t="s">
        <v>35</v>
      </c>
      <c r="D46" s="206"/>
      <c r="E46" s="25" t="str">
        <f>IF(D46="","",D46*'Tablas-Tiempos'!C38)</f>
        <v/>
      </c>
      <c r="F46" s="25" t="str">
        <f>IF(D46="","",D46*'Tablas-Tiempos'!D38)</f>
        <v/>
      </c>
      <c r="G46" s="25"/>
      <c r="H46" s="208"/>
      <c r="L46" s="11"/>
      <c r="M46" s="11"/>
      <c r="N46" s="11"/>
      <c r="O46" s="11"/>
      <c r="P46" s="11"/>
      <c r="Q46" s="11"/>
    </row>
    <row r="47" spans="2:17" x14ac:dyDescent="0.25">
      <c r="B47" s="24" t="s">
        <v>61</v>
      </c>
      <c r="C47" s="24" t="s">
        <v>47</v>
      </c>
      <c r="D47" s="206"/>
      <c r="E47" s="25" t="str">
        <f>IF(D47="","",D47*'Tablas-Tiempos'!C39)</f>
        <v/>
      </c>
      <c r="F47" s="25" t="str">
        <f>IF(D47="","",D47*'Tablas-Tiempos'!D39)</f>
        <v/>
      </c>
      <c r="G47" s="25"/>
      <c r="H47" s="208"/>
      <c r="L47" s="11"/>
      <c r="M47" s="11"/>
      <c r="N47" s="11"/>
      <c r="O47" s="11"/>
      <c r="P47" s="11"/>
      <c r="Q47" s="11"/>
    </row>
    <row r="48" spans="2:17" x14ac:dyDescent="0.25">
      <c r="B48" s="24" t="s">
        <v>62</v>
      </c>
      <c r="C48" s="24" t="s">
        <v>37</v>
      </c>
      <c r="D48" s="206"/>
      <c r="E48" s="25" t="str">
        <f>IF(D48="","",D48*'Tablas-Tiempos'!C40)</f>
        <v/>
      </c>
      <c r="F48" s="25" t="str">
        <f>IF(D48="","",D48*'Tablas-Tiempos'!D40)</f>
        <v/>
      </c>
      <c r="G48" s="25"/>
      <c r="H48" s="208"/>
      <c r="L48" s="11"/>
      <c r="M48" s="11"/>
      <c r="N48" s="11"/>
      <c r="O48" s="11"/>
      <c r="P48" s="11"/>
      <c r="Q48" s="11"/>
    </row>
    <row r="49" spans="2:17" x14ac:dyDescent="0.25">
      <c r="B49" s="24" t="s">
        <v>63</v>
      </c>
      <c r="C49" s="24" t="s">
        <v>39</v>
      </c>
      <c r="D49" s="206"/>
      <c r="E49" s="25" t="str">
        <f>IF(D49="","",D49*'Tablas-Tiempos'!C41)</f>
        <v/>
      </c>
      <c r="F49" s="25" t="str">
        <f>IF(D49="","",D49*'Tablas-Tiempos'!D41)</f>
        <v/>
      </c>
      <c r="G49" s="25"/>
      <c r="H49" s="208"/>
      <c r="L49" s="11"/>
      <c r="M49" s="11"/>
      <c r="N49" s="11"/>
      <c r="O49" s="11"/>
      <c r="P49" s="11"/>
      <c r="Q49" s="11"/>
    </row>
    <row r="50" spans="2:17" x14ac:dyDescent="0.25">
      <c r="B50" s="29" t="s">
        <v>64</v>
      </c>
      <c r="C50" s="29" t="s">
        <v>41</v>
      </c>
      <c r="D50" s="207"/>
      <c r="E50" s="30" t="str">
        <f>IF(D50="","",D50*'Tablas-Tiempos'!C42)</f>
        <v/>
      </c>
      <c r="F50" s="30" t="str">
        <f>IF(D50="","",D50*'Tablas-Tiempos'!D42)</f>
        <v/>
      </c>
      <c r="G50" s="30"/>
      <c r="H50" s="208"/>
      <c r="L50" s="11"/>
      <c r="M50" s="11"/>
      <c r="N50" s="11"/>
      <c r="O50" s="11"/>
      <c r="P50" s="11"/>
      <c r="Q50" s="11"/>
    </row>
    <row r="51" spans="2:17" x14ac:dyDescent="0.25">
      <c r="C51" s="31"/>
      <c r="D51" s="32"/>
      <c r="E51" s="32"/>
      <c r="F51" s="32"/>
      <c r="G51" s="32"/>
      <c r="H51" s="26"/>
      <c r="L51" s="11"/>
      <c r="M51" s="11"/>
      <c r="N51" s="11"/>
      <c r="O51" s="11"/>
      <c r="P51" s="11"/>
      <c r="Q51" s="11"/>
    </row>
    <row r="52" spans="2:17" ht="16.5" customHeight="1" x14ac:dyDescent="0.25">
      <c r="B52" s="18" t="s">
        <v>65</v>
      </c>
      <c r="C52" s="18"/>
      <c r="D52" s="19"/>
      <c r="E52" s="258" t="s">
        <v>5</v>
      </c>
      <c r="F52" s="258"/>
      <c r="G52" s="258"/>
      <c r="H52" s="19"/>
      <c r="L52" s="11"/>
      <c r="M52" s="11"/>
      <c r="N52" s="11"/>
      <c r="O52" s="11"/>
      <c r="P52" s="11"/>
      <c r="Q52" s="11"/>
    </row>
    <row r="53" spans="2:17" x14ac:dyDescent="0.25">
      <c r="B53" s="20" t="s">
        <v>6</v>
      </c>
      <c r="C53" s="21" t="s">
        <v>66</v>
      </c>
      <c r="D53" s="22"/>
      <c r="E53" s="22" t="s">
        <v>8</v>
      </c>
      <c r="F53" s="22" t="s">
        <v>9</v>
      </c>
      <c r="G53" s="22" t="s">
        <v>10</v>
      </c>
      <c r="H53" s="22" t="s">
        <v>506</v>
      </c>
      <c r="I53" s="23"/>
      <c r="L53" s="11"/>
      <c r="M53" s="11"/>
      <c r="N53" s="11"/>
      <c r="O53" s="11"/>
      <c r="P53" s="11"/>
      <c r="Q53" s="11"/>
    </row>
    <row r="54" spans="2:17" x14ac:dyDescent="0.25">
      <c r="B54" s="24" t="s">
        <v>67</v>
      </c>
      <c r="C54" s="24" t="s">
        <v>580</v>
      </c>
      <c r="D54" s="210" t="s">
        <v>397</v>
      </c>
      <c r="E54" s="25" t="str">
        <f>IF($D$54="SÍ",'Tablas-Tiempos'!C47,"")</f>
        <v/>
      </c>
      <c r="F54" s="25" t="str">
        <f>IF($D$54="SÍ",'Tablas-Tiempos'!D47,"")</f>
        <v/>
      </c>
      <c r="G54" s="25"/>
      <c r="H54" s="208"/>
      <c r="L54" s="11"/>
      <c r="M54" s="11"/>
      <c r="N54" s="11"/>
      <c r="O54" s="11"/>
      <c r="P54" s="11"/>
      <c r="Q54" s="11"/>
    </row>
    <row r="55" spans="2:17" x14ac:dyDescent="0.25">
      <c r="B55" s="24" t="s">
        <v>70</v>
      </c>
      <c r="C55" s="24" t="s">
        <v>581</v>
      </c>
      <c r="D55" s="210" t="s">
        <v>397</v>
      </c>
      <c r="E55" s="25"/>
      <c r="F55" s="25"/>
      <c r="G55" s="25"/>
      <c r="H55" s="208"/>
      <c r="L55" s="11"/>
      <c r="M55" s="11"/>
      <c r="N55" s="11"/>
      <c r="O55" s="11"/>
      <c r="P55" s="11"/>
      <c r="Q55" s="11"/>
    </row>
    <row r="56" spans="2:17" x14ac:dyDescent="0.25">
      <c r="B56" s="24" t="s">
        <v>72</v>
      </c>
      <c r="C56" s="24" t="s">
        <v>73</v>
      </c>
      <c r="D56" s="206"/>
      <c r="E56" s="33" t="str">
        <f>IF($D$55="SÍ",'Tablas-Tiempos'!C56+$D$29*$D$56/100*'Tablas-Tiempos'!C57,"")</f>
        <v/>
      </c>
      <c r="F56" s="33" t="str">
        <f>IF($D$55="SÍ",'Tablas-Tiempos'!D56+$D$29*$D$56/100*'Tablas-Tiempos'!D57,"")</f>
        <v/>
      </c>
      <c r="G56" s="33" t="str">
        <f>IF($D$55="SÍ",'Tablas-Tiempos'!E56+$D$29*$D$56/100*'Tablas-Tiempos'!E57,"")</f>
        <v/>
      </c>
      <c r="H56" s="208"/>
      <c r="L56" s="11"/>
      <c r="M56" s="11"/>
      <c r="N56" s="11"/>
      <c r="O56" s="11"/>
      <c r="P56" s="11"/>
      <c r="Q56" s="11"/>
    </row>
    <row r="57" spans="2:17" x14ac:dyDescent="0.25">
      <c r="B57" s="24" t="s">
        <v>74</v>
      </c>
      <c r="C57" s="24" t="s">
        <v>638</v>
      </c>
      <c r="D57" s="210" t="s">
        <v>397</v>
      </c>
      <c r="E57" s="25" t="str">
        <f>IF($D$57="SÍ",'Tablas-Tiempos'!C55,"")</f>
        <v/>
      </c>
      <c r="F57" s="25" t="str">
        <f>IF($D$57="SÍ",'Tablas-Tiempos'!D55,"")</f>
        <v/>
      </c>
      <c r="G57" s="25" t="str">
        <f>IF($D$57="SÍ",'Tablas-Tiempos'!E55,"")</f>
        <v/>
      </c>
      <c r="H57" s="208"/>
      <c r="L57" s="11"/>
      <c r="M57" s="11"/>
      <c r="N57" s="11"/>
      <c r="O57" s="11"/>
      <c r="P57" s="11"/>
      <c r="Q57" s="11"/>
    </row>
    <row r="58" spans="2:17" x14ac:dyDescent="0.25">
      <c r="B58" s="24" t="s">
        <v>75</v>
      </c>
      <c r="C58" s="24" t="s">
        <v>582</v>
      </c>
      <c r="D58" s="206"/>
      <c r="E58" s="25" t="str">
        <f>IF($D$58="","",$D$58*'Tablas-Tiempos'!C52)</f>
        <v/>
      </c>
      <c r="F58" s="25"/>
      <c r="G58" s="33" t="str">
        <f>IF($D$58="","",$D$58*'Tablas-Tiempos'!E52)</f>
        <v/>
      </c>
      <c r="H58" s="208"/>
      <c r="L58" s="11"/>
      <c r="M58" s="11"/>
      <c r="N58" s="11"/>
      <c r="O58" s="11"/>
      <c r="P58" s="11"/>
      <c r="Q58" s="11"/>
    </row>
    <row r="59" spans="2:17" x14ac:dyDescent="0.25">
      <c r="B59" s="24" t="s">
        <v>77</v>
      </c>
      <c r="C59" s="24" t="s">
        <v>583</v>
      </c>
      <c r="D59" s="206"/>
      <c r="E59" s="33" t="str">
        <f>IF($D$59="","",$D$59*'Tablas-Tiempos'!C53)</f>
        <v/>
      </c>
      <c r="F59" s="25"/>
      <c r="G59" s="33" t="str">
        <f>IF($D$59="","",$D$59*'Tablas-Tiempos'!E53)</f>
        <v/>
      </c>
      <c r="H59" s="208"/>
      <c r="L59" s="11"/>
      <c r="M59" s="11"/>
      <c r="N59" s="11"/>
      <c r="O59" s="11"/>
      <c r="P59" s="11"/>
      <c r="Q59" s="11"/>
    </row>
    <row r="60" spans="2:17" x14ac:dyDescent="0.25">
      <c r="B60" s="24" t="s">
        <v>79</v>
      </c>
      <c r="C60" s="24" t="s">
        <v>584</v>
      </c>
      <c r="D60" s="206"/>
      <c r="E60" s="25" t="str">
        <f>IF($D$60="","",$D$60*'Tablas-Tiempos'!C50)</f>
        <v/>
      </c>
      <c r="F60" s="25"/>
      <c r="G60" s="25" t="str">
        <f>IF($D$60="","",$D$60*'Tablas-Tiempos'!E50)</f>
        <v/>
      </c>
      <c r="H60" s="208"/>
      <c r="L60" s="11"/>
      <c r="M60" s="11"/>
      <c r="N60" s="11"/>
      <c r="O60" s="11"/>
      <c r="P60" s="11"/>
      <c r="Q60" s="11"/>
    </row>
    <row r="61" spans="2:17" x14ac:dyDescent="0.25">
      <c r="B61" s="29" t="s">
        <v>81</v>
      </c>
      <c r="C61" s="29" t="s">
        <v>82</v>
      </c>
      <c r="D61" s="30"/>
      <c r="E61" s="30" t="str">
        <f>IF($D$29&lt;&gt;"",'Tablas-Tiempos'!C62,"")</f>
        <v/>
      </c>
      <c r="F61" s="30" t="str">
        <f>IF($D$29&lt;&gt;"",'Tablas-Tiempos'!D62,"")</f>
        <v/>
      </c>
      <c r="G61" s="30" t="str">
        <f>IF($D$29&lt;&gt;"",'Tablas-Tiempos'!E62,"")</f>
        <v/>
      </c>
      <c r="H61" s="208"/>
      <c r="L61" s="11"/>
      <c r="M61" s="11"/>
      <c r="N61" s="11"/>
      <c r="O61" s="11"/>
      <c r="P61" s="11"/>
      <c r="Q61" s="11"/>
    </row>
    <row r="62" spans="2:17" x14ac:dyDescent="0.25">
      <c r="C62" s="31"/>
      <c r="D62" s="32"/>
      <c r="E62" s="32"/>
      <c r="F62" s="32"/>
      <c r="G62" s="32"/>
      <c r="H62" s="26"/>
      <c r="L62" s="11"/>
      <c r="M62" s="11"/>
      <c r="N62" s="11"/>
      <c r="O62" s="11"/>
      <c r="P62" s="11"/>
      <c r="Q62" s="11"/>
    </row>
    <row r="63" spans="2:17" ht="16.5" customHeight="1" x14ac:dyDescent="0.25">
      <c r="B63" s="18" t="s">
        <v>83</v>
      </c>
      <c r="C63" s="18"/>
      <c r="D63" s="19"/>
      <c r="E63" s="258"/>
      <c r="F63" s="258"/>
      <c r="G63" s="258"/>
      <c r="H63" s="19"/>
      <c r="L63" s="11"/>
      <c r="M63" s="11"/>
      <c r="N63" s="11"/>
      <c r="O63" s="11"/>
      <c r="P63" s="11"/>
      <c r="Q63" s="11"/>
    </row>
    <row r="64" spans="2:17" x14ac:dyDescent="0.25">
      <c r="B64" s="20"/>
      <c r="C64" s="21"/>
      <c r="D64" s="22"/>
      <c r="E64" s="22" t="s">
        <v>8</v>
      </c>
      <c r="F64" s="22" t="s">
        <v>9</v>
      </c>
      <c r="G64" s="22" t="s">
        <v>10</v>
      </c>
      <c r="H64" s="22"/>
      <c r="I64" s="23"/>
      <c r="L64" s="11"/>
      <c r="M64" s="11"/>
      <c r="N64" s="11"/>
      <c r="O64" s="11"/>
      <c r="P64" s="11"/>
      <c r="Q64" s="11"/>
    </row>
    <row r="65" spans="2:17" ht="15" customHeight="1" x14ac:dyDescent="0.25">
      <c r="C65" s="254" t="s">
        <v>84</v>
      </c>
      <c r="D65" s="254"/>
      <c r="E65" s="34" t="str">
        <f>IF(SUM(E14:E28,E30:E31,E35:E50,E54,E56:E61)&gt;0,SUM(E14:E28,E30,E35:E50,E54,E56:E61),"")</f>
        <v/>
      </c>
      <c r="F65" s="34" t="str">
        <f>IF(SUM(F14:F28,F30,F35:F50,F54,F56:F61)&gt;0,SUM(F14:F28,F30,F35:F50,F54,F56:F61),"")</f>
        <v/>
      </c>
      <c r="G65" s="34" t="str">
        <f>IF(SUM(G14:G28,G30,G35:G50,G54,G56:G61)&gt;0,SUM(G14:G28,G30,G35:G50,G54,G56:G61),"")</f>
        <v/>
      </c>
      <c r="H65" s="31"/>
      <c r="L65" s="11"/>
      <c r="M65" s="11"/>
      <c r="N65" s="11"/>
      <c r="O65" s="11"/>
      <c r="P65" s="11"/>
      <c r="Q65" s="11"/>
    </row>
    <row r="66" spans="2:17" x14ac:dyDescent="0.25">
      <c r="C66" s="31"/>
      <c r="D66" s="31"/>
      <c r="E66" s="32"/>
      <c r="F66" s="32"/>
      <c r="G66" s="32"/>
      <c r="H66" s="31"/>
      <c r="I66" s="35"/>
      <c r="J66" s="35"/>
      <c r="K66" s="35"/>
      <c r="L66" s="11"/>
      <c r="M66" s="11"/>
      <c r="N66" s="11"/>
      <c r="O66" s="11"/>
      <c r="P66" s="11"/>
      <c r="Q66" s="11"/>
    </row>
    <row r="67" spans="2:17" ht="15" customHeight="1" x14ac:dyDescent="0.25">
      <c r="C67" s="254" t="s">
        <v>85</v>
      </c>
      <c r="D67" s="254"/>
      <c r="E67" s="36" t="str">
        <f>IF(E65&lt;&gt;"",E65/($D$5),"")</f>
        <v/>
      </c>
      <c r="F67" s="36" t="str">
        <f>IF(F65&lt;&gt;"",F65/($D$5),"")</f>
        <v/>
      </c>
      <c r="G67" s="37" t="str">
        <f>IF(G65&lt;&gt;"",G65/($D$5),"")</f>
        <v/>
      </c>
      <c r="H67" s="31"/>
      <c r="I67" s="35"/>
      <c r="J67" s="35"/>
      <c r="K67" s="35"/>
      <c r="L67" s="11"/>
      <c r="M67" s="11"/>
      <c r="N67" s="11"/>
      <c r="O67" s="11"/>
      <c r="P67" s="11"/>
      <c r="Q67" s="11"/>
    </row>
    <row r="68" spans="2:17" ht="6.75" customHeight="1" thickBot="1" x14ac:dyDescent="0.3">
      <c r="C68" s="3"/>
      <c r="D68" s="3"/>
      <c r="E68" s="32"/>
      <c r="F68" s="32"/>
      <c r="G68" s="32"/>
      <c r="H68" s="31"/>
      <c r="I68" s="35"/>
      <c r="J68" s="35"/>
      <c r="K68" s="35"/>
      <c r="L68" s="11"/>
      <c r="M68" s="11"/>
      <c r="N68" s="11"/>
      <c r="O68" s="11"/>
      <c r="P68" s="11"/>
      <c r="Q68" s="11"/>
    </row>
    <row r="69" spans="2:17" ht="15" customHeight="1" thickBot="1" x14ac:dyDescent="0.3">
      <c r="C69" s="3"/>
      <c r="D69" s="3" t="s">
        <v>614</v>
      </c>
      <c r="E69" s="194" t="str">
        <f>IF(E67="","",E67/($D$7/100)+E67*($D$9/100))</f>
        <v/>
      </c>
      <c r="F69" s="194" t="str">
        <f>IF(F67="","",F67/($D$7/100))</f>
        <v/>
      </c>
      <c r="G69" s="193" t="str">
        <f>IF(G67="","",G67/($D$7/100))</f>
        <v/>
      </c>
      <c r="H69" s="31"/>
      <c r="I69" s="35"/>
      <c r="J69" s="35"/>
      <c r="K69" s="35"/>
      <c r="L69" s="11"/>
      <c r="M69" s="11"/>
      <c r="N69" s="11"/>
      <c r="O69" s="11"/>
      <c r="P69" s="11"/>
      <c r="Q69" s="11"/>
    </row>
    <row r="70" spans="2:17" x14ac:dyDescent="0.25">
      <c r="C70" s="31"/>
      <c r="D70" s="32"/>
      <c r="E70" s="32"/>
      <c r="F70" s="32"/>
      <c r="G70" s="32"/>
      <c r="H70" s="31"/>
      <c r="L70" s="11"/>
      <c r="M70" s="11"/>
      <c r="N70" s="11"/>
      <c r="O70" s="11"/>
      <c r="P70" s="11"/>
      <c r="Q70" s="11"/>
    </row>
    <row r="71" spans="2:17" ht="24.75" customHeight="1" x14ac:dyDescent="0.25">
      <c r="B71" s="38" t="s">
        <v>86</v>
      </c>
      <c r="C71" s="38"/>
      <c r="D71" s="39"/>
      <c r="E71" s="39"/>
      <c r="F71" s="39"/>
      <c r="G71" s="39"/>
      <c r="H71" s="39"/>
      <c r="L71" s="11"/>
      <c r="M71" s="11"/>
      <c r="N71" s="11"/>
      <c r="O71" s="11"/>
      <c r="P71" s="11"/>
      <c r="Q71" s="11"/>
    </row>
    <row r="72" spans="2:17" ht="16.5" customHeight="1" x14ac:dyDescent="0.25">
      <c r="B72" s="40" t="s">
        <v>87</v>
      </c>
      <c r="C72" s="40"/>
      <c r="D72" s="41"/>
      <c r="E72" s="256" t="s">
        <v>88</v>
      </c>
      <c r="F72" s="256"/>
      <c r="G72" s="256"/>
      <c r="H72" s="41"/>
      <c r="L72" s="11"/>
      <c r="M72" s="11"/>
      <c r="N72" s="11"/>
      <c r="O72" s="11"/>
      <c r="P72" s="11"/>
      <c r="Q72" s="11"/>
    </row>
    <row r="73" spans="2:17" x14ac:dyDescent="0.25">
      <c r="B73" s="42" t="s">
        <v>6</v>
      </c>
      <c r="C73" s="42" t="s">
        <v>89</v>
      </c>
      <c r="D73" s="43" t="s">
        <v>90</v>
      </c>
      <c r="E73" s="43" t="s">
        <v>8</v>
      </c>
      <c r="F73" s="43" t="s">
        <v>9</v>
      </c>
      <c r="G73" s="43" t="s">
        <v>10</v>
      </c>
      <c r="H73" s="43" t="s">
        <v>506</v>
      </c>
      <c r="L73" s="11"/>
      <c r="M73" s="11"/>
      <c r="N73" s="11"/>
      <c r="O73" s="11"/>
      <c r="P73" s="11"/>
      <c r="Q73" s="11"/>
    </row>
    <row r="74" spans="2:17" x14ac:dyDescent="0.25">
      <c r="B74" s="12" t="s">
        <v>91</v>
      </c>
      <c r="C74" s="24" t="s">
        <v>92</v>
      </c>
      <c r="D74" s="206"/>
      <c r="E74" s="33" t="str">
        <f>IF(D74="","",D74*'Tablas-Tiempos'!C68)</f>
        <v/>
      </c>
      <c r="F74" s="33" t="str">
        <f>IF(D74="","",D74*'Tablas-Tiempos'!D68)</f>
        <v/>
      </c>
      <c r="G74" s="33" t="str">
        <f>IF(D74="","",D74*'Tablas-Tiempos'!E68)</f>
        <v/>
      </c>
      <c r="H74" s="208"/>
      <c r="L74" s="11"/>
      <c r="M74" s="11"/>
      <c r="N74" s="11"/>
      <c r="O74" s="11"/>
      <c r="P74" s="11"/>
      <c r="Q74" s="11"/>
    </row>
    <row r="75" spans="2:17" x14ac:dyDescent="0.25">
      <c r="B75" s="12" t="s">
        <v>93</v>
      </c>
      <c r="C75" s="24" t="s">
        <v>94</v>
      </c>
      <c r="D75" s="206"/>
      <c r="E75" s="33" t="str">
        <f>IF(D75="","",D75*'Tablas-Tiempos'!C69)</f>
        <v/>
      </c>
      <c r="F75" s="33" t="str">
        <f>IF(D75="","",D75*'Tablas-Tiempos'!D69)</f>
        <v/>
      </c>
      <c r="G75" s="33" t="str">
        <f>IF(D75="","",D75*'Tablas-Tiempos'!E69)</f>
        <v/>
      </c>
      <c r="H75" s="208"/>
      <c r="L75" s="11"/>
      <c r="M75" s="11"/>
      <c r="N75" s="11"/>
      <c r="O75" s="11"/>
      <c r="P75" s="11"/>
      <c r="Q75" s="11"/>
    </row>
    <row r="76" spans="2:17" x14ac:dyDescent="0.25">
      <c r="B76" s="12" t="s">
        <v>95</v>
      </c>
      <c r="C76" s="24" t="s">
        <v>96</v>
      </c>
      <c r="D76" s="206"/>
      <c r="E76" s="33" t="str">
        <f>IF(D76="","",D76*'Tablas-Tiempos'!C70)</f>
        <v/>
      </c>
      <c r="F76" s="33" t="str">
        <f>IF(D76="","",D76*'Tablas-Tiempos'!D70)</f>
        <v/>
      </c>
      <c r="G76" s="33" t="str">
        <f>IF(D76="","",D76*'Tablas-Tiempos'!E70)</f>
        <v/>
      </c>
      <c r="H76" s="208"/>
      <c r="L76" s="11"/>
      <c r="M76" s="11"/>
      <c r="N76" s="11"/>
      <c r="O76" s="11"/>
      <c r="P76" s="11"/>
      <c r="Q76" s="11"/>
    </row>
    <row r="77" spans="2:17" x14ac:dyDescent="0.25">
      <c r="B77" s="12" t="s">
        <v>97</v>
      </c>
      <c r="C77" s="24" t="s">
        <v>98</v>
      </c>
      <c r="D77" s="206"/>
      <c r="E77" s="33" t="str">
        <f>IF(D77="","",D77*'Tablas-Tiempos'!C71)</f>
        <v/>
      </c>
      <c r="F77" s="33" t="str">
        <f>IF(D77="","",D77*'Tablas-Tiempos'!D71)</f>
        <v/>
      </c>
      <c r="G77" s="33" t="str">
        <f>IF(D77="","",D77*'Tablas-Tiempos'!E71)</f>
        <v/>
      </c>
      <c r="H77" s="208"/>
      <c r="L77" s="11"/>
      <c r="M77" s="11"/>
      <c r="N77" s="11"/>
      <c r="O77" s="11"/>
      <c r="P77" s="11"/>
      <c r="Q77" s="11"/>
    </row>
    <row r="78" spans="2:17" x14ac:dyDescent="0.25">
      <c r="B78" s="12" t="s">
        <v>99</v>
      </c>
      <c r="C78" s="24" t="s">
        <v>100</v>
      </c>
      <c r="D78" s="206"/>
      <c r="E78" s="33" t="str">
        <f>IF(D78="","",D78*'Tablas-Tiempos'!C72)</f>
        <v/>
      </c>
      <c r="F78" s="33" t="str">
        <f>IF(D78="","",D78*'Tablas-Tiempos'!D72)</f>
        <v/>
      </c>
      <c r="G78" s="33" t="str">
        <f>IF(D78="","",D78*'Tablas-Tiempos'!E72)</f>
        <v/>
      </c>
      <c r="H78" s="208"/>
      <c r="L78" s="11"/>
      <c r="M78" s="11"/>
      <c r="N78" s="11"/>
      <c r="O78" s="11"/>
      <c r="P78" s="11"/>
      <c r="Q78" s="11"/>
    </row>
    <row r="79" spans="2:17" x14ac:dyDescent="0.25">
      <c r="B79" s="12" t="s">
        <v>101</v>
      </c>
      <c r="C79" s="24" t="s">
        <v>102</v>
      </c>
      <c r="D79" s="206"/>
      <c r="E79" s="44" t="str">
        <f>IF(D79="","",D79*'Tablas-Tiempos'!C73)</f>
        <v/>
      </c>
      <c r="F79" s="33" t="str">
        <f>IF(D79="","",D79*'Tablas-Tiempos'!D73)</f>
        <v/>
      </c>
      <c r="G79" s="33" t="str">
        <f>IF(D79="","",D79*'Tablas-Tiempos'!E73)</f>
        <v/>
      </c>
      <c r="H79" s="208"/>
      <c r="L79" s="11"/>
      <c r="M79" s="11"/>
      <c r="N79" s="11"/>
      <c r="O79" s="11"/>
      <c r="P79" s="11"/>
      <c r="Q79" s="11"/>
    </row>
    <row r="80" spans="2:17" x14ac:dyDescent="0.25">
      <c r="B80" s="12" t="s">
        <v>103</v>
      </c>
      <c r="C80" s="24" t="s">
        <v>104</v>
      </c>
      <c r="D80" s="206"/>
      <c r="E80" s="33" t="str">
        <f>IF(D80="","",D80*'Tablas-Tiempos'!C74)</f>
        <v/>
      </c>
      <c r="F80" s="33" t="str">
        <f>IF(D80="","",D80*'Tablas-Tiempos'!D74)</f>
        <v/>
      </c>
      <c r="G80" s="33"/>
      <c r="H80" s="208"/>
      <c r="L80" s="11"/>
      <c r="M80" s="11"/>
      <c r="N80" s="11"/>
      <c r="O80" s="11"/>
      <c r="P80" s="11"/>
      <c r="Q80" s="11"/>
    </row>
    <row r="81" spans="2:17" x14ac:dyDescent="0.25">
      <c r="B81" s="12" t="s">
        <v>105</v>
      </c>
      <c r="C81" s="29" t="s">
        <v>106</v>
      </c>
      <c r="D81" s="207"/>
      <c r="E81" s="45" t="str">
        <f>IF(D81="","",D81*'Tablas-Tiempos'!C75)</f>
        <v/>
      </c>
      <c r="F81" s="45"/>
      <c r="G81" s="45"/>
      <c r="H81" s="208"/>
      <c r="L81" s="11"/>
      <c r="M81" s="11"/>
      <c r="N81" s="11"/>
      <c r="O81" s="11"/>
      <c r="P81" s="11"/>
      <c r="Q81" s="11"/>
    </row>
    <row r="82" spans="2:17" x14ac:dyDescent="0.25">
      <c r="C82" s="31" t="s">
        <v>107</v>
      </c>
      <c r="D82" s="32">
        <f>SUM(D74:D81)</f>
        <v>0</v>
      </c>
      <c r="E82" s="46"/>
      <c r="F82" s="46"/>
      <c r="G82" s="46"/>
      <c r="H82" s="46"/>
      <c r="L82" s="11"/>
      <c r="M82" s="11"/>
      <c r="N82" s="11"/>
      <c r="O82" s="11"/>
      <c r="P82" s="11"/>
      <c r="Q82" s="11"/>
    </row>
    <row r="83" spans="2:17" x14ac:dyDescent="0.25">
      <c r="C83" s="31"/>
      <c r="D83" s="32"/>
      <c r="E83" s="32"/>
      <c r="F83" s="32"/>
      <c r="G83" s="32"/>
      <c r="H83" s="32"/>
      <c r="L83" s="11"/>
      <c r="M83" s="11"/>
      <c r="N83" s="11"/>
      <c r="O83" s="11"/>
      <c r="P83" s="11"/>
      <c r="Q83" s="11"/>
    </row>
    <row r="84" spans="2:17" ht="16.5" customHeight="1" x14ac:dyDescent="0.25">
      <c r="B84" s="40" t="s">
        <v>108</v>
      </c>
      <c r="C84" s="40"/>
      <c r="D84" s="41"/>
      <c r="E84" s="256" t="s">
        <v>109</v>
      </c>
      <c r="F84" s="256"/>
      <c r="G84" s="256"/>
      <c r="H84" s="41"/>
      <c r="L84" s="11"/>
      <c r="M84" s="11"/>
      <c r="N84" s="11"/>
      <c r="O84" s="11"/>
      <c r="P84" s="11"/>
      <c r="Q84" s="11"/>
    </row>
    <row r="85" spans="2:17" x14ac:dyDescent="0.25">
      <c r="B85" s="42" t="s">
        <v>6</v>
      </c>
      <c r="C85" s="42"/>
      <c r="D85" s="43"/>
      <c r="E85" s="43"/>
      <c r="F85" s="43"/>
      <c r="G85" s="43"/>
      <c r="H85" s="43"/>
      <c r="L85" s="11"/>
      <c r="M85" s="11"/>
      <c r="N85" s="11"/>
      <c r="O85" s="11"/>
      <c r="P85" s="11"/>
      <c r="Q85" s="11"/>
    </row>
    <row r="86" spans="2:17" x14ac:dyDescent="0.25">
      <c r="B86" s="12" t="s">
        <v>110</v>
      </c>
      <c r="C86" s="29" t="s">
        <v>111</v>
      </c>
      <c r="D86" s="47"/>
      <c r="E86" s="45" t="str">
        <f>IF(SUM(D74:D79)&gt;0,'Tablas-Tiempos'!C80,"")</f>
        <v/>
      </c>
      <c r="F86" s="45" t="str">
        <f>IF(SUM(D74:D79)&gt;0,'Tablas-Tiempos'!D80,"")</f>
        <v/>
      </c>
      <c r="G86" s="45"/>
      <c r="H86" s="208"/>
      <c r="L86" s="11"/>
      <c r="M86" s="11"/>
      <c r="N86" s="11"/>
      <c r="O86" s="11"/>
      <c r="P86" s="11"/>
      <c r="Q86" s="11"/>
    </row>
    <row r="87" spans="2:17" x14ac:dyDescent="0.25">
      <c r="C87" s="31"/>
      <c r="D87" s="32"/>
      <c r="E87" s="32"/>
      <c r="F87" s="32"/>
      <c r="G87" s="32"/>
      <c r="H87" s="32"/>
      <c r="L87" s="11"/>
      <c r="M87" s="11"/>
      <c r="N87" s="11"/>
      <c r="O87" s="11"/>
      <c r="P87" s="11"/>
      <c r="Q87" s="11"/>
    </row>
    <row r="88" spans="2:17" ht="16.5" customHeight="1" x14ac:dyDescent="0.25">
      <c r="B88" s="40" t="s">
        <v>112</v>
      </c>
      <c r="C88" s="40"/>
      <c r="D88" s="41"/>
      <c r="E88" s="256" t="s">
        <v>88</v>
      </c>
      <c r="F88" s="256"/>
      <c r="G88" s="256"/>
      <c r="H88" s="41"/>
      <c r="L88" s="11"/>
      <c r="M88" s="11"/>
      <c r="N88" s="11"/>
      <c r="O88" s="11"/>
      <c r="P88" s="11"/>
      <c r="Q88" s="11"/>
    </row>
    <row r="89" spans="2:17" x14ac:dyDescent="0.25">
      <c r="B89" s="42" t="s">
        <v>6</v>
      </c>
      <c r="C89" s="42" t="s">
        <v>113</v>
      </c>
      <c r="D89" s="43" t="s">
        <v>114</v>
      </c>
      <c r="E89" s="43" t="s">
        <v>8</v>
      </c>
      <c r="F89" s="43" t="s">
        <v>9</v>
      </c>
      <c r="G89" s="43" t="s">
        <v>10</v>
      </c>
      <c r="H89" s="43" t="s">
        <v>506</v>
      </c>
      <c r="L89" s="11"/>
      <c r="M89" s="11"/>
      <c r="N89" s="11"/>
      <c r="O89" s="11"/>
      <c r="P89" s="11"/>
      <c r="Q89" s="11"/>
    </row>
    <row r="90" spans="2:17" ht="24.75" customHeight="1" x14ac:dyDescent="0.25">
      <c r="B90" s="12" t="s">
        <v>115</v>
      </c>
      <c r="C90" s="48" t="s">
        <v>116</v>
      </c>
      <c r="D90" s="206"/>
      <c r="E90" s="33" t="str">
        <f>IF(D90="","",D90*'Tablas-Tiempos'!C85)</f>
        <v/>
      </c>
      <c r="F90" s="33" t="str">
        <f>IF(D90="","",D90*'Tablas-Tiempos'!D85)</f>
        <v/>
      </c>
      <c r="G90" s="33"/>
      <c r="H90" s="208"/>
      <c r="L90" s="11"/>
      <c r="M90" s="11"/>
      <c r="N90" s="11"/>
      <c r="O90" s="11"/>
      <c r="P90" s="11"/>
      <c r="Q90" s="11"/>
    </row>
    <row r="91" spans="2:17" x14ac:dyDescent="0.25">
      <c r="B91" s="12" t="s">
        <v>117</v>
      </c>
      <c r="C91" s="24" t="s">
        <v>118</v>
      </c>
      <c r="D91" s="206"/>
      <c r="E91" s="33" t="str">
        <f>IF(D91="","",D91*'Tablas-Tiempos'!C86)</f>
        <v/>
      </c>
      <c r="F91" s="33" t="str">
        <f>IF(D91="","",D91*'Tablas-Tiempos'!D86)</f>
        <v/>
      </c>
      <c r="G91" s="25"/>
      <c r="H91" s="208"/>
      <c r="L91" s="11"/>
      <c r="M91" s="11"/>
      <c r="N91" s="11"/>
      <c r="O91" s="11"/>
      <c r="P91" s="11"/>
      <c r="Q91" s="11"/>
    </row>
    <row r="92" spans="2:17" x14ac:dyDescent="0.25">
      <c r="B92" s="12" t="s">
        <v>119</v>
      </c>
      <c r="C92" s="29" t="s">
        <v>120</v>
      </c>
      <c r="D92" s="207"/>
      <c r="E92" s="30" t="str">
        <f>IF(D92="","",D92*'Tablas-Tiempos'!C87)</f>
        <v/>
      </c>
      <c r="F92" s="30" t="str">
        <f>IF(D92="","",D92*'Tablas-Tiempos'!D87)</f>
        <v/>
      </c>
      <c r="G92" s="30"/>
      <c r="H92" s="208"/>
      <c r="L92" s="11"/>
      <c r="M92" s="11"/>
      <c r="N92" s="11"/>
      <c r="O92" s="11"/>
      <c r="P92" s="11"/>
      <c r="Q92" s="11"/>
    </row>
    <row r="93" spans="2:17" x14ac:dyDescent="0.25">
      <c r="C93" s="31"/>
      <c r="D93" s="32"/>
      <c r="E93" s="32"/>
      <c r="F93" s="32"/>
      <c r="G93" s="32"/>
      <c r="H93" s="26"/>
      <c r="L93" s="11"/>
      <c r="M93" s="11"/>
      <c r="N93" s="11"/>
      <c r="O93" s="11"/>
      <c r="P93" s="11"/>
      <c r="Q93" s="11"/>
    </row>
    <row r="94" spans="2:17" ht="16.5" customHeight="1" x14ac:dyDescent="0.25">
      <c r="B94" s="40" t="s">
        <v>121</v>
      </c>
      <c r="C94" s="40"/>
      <c r="D94" s="41"/>
      <c r="E94" s="256" t="s">
        <v>122</v>
      </c>
      <c r="F94" s="256"/>
      <c r="G94" s="256"/>
      <c r="H94" s="41"/>
      <c r="L94" s="11"/>
      <c r="M94" s="11"/>
      <c r="N94" s="11"/>
      <c r="O94" s="11"/>
      <c r="P94" s="11"/>
      <c r="Q94" s="11"/>
    </row>
    <row r="95" spans="2:17" x14ac:dyDescent="0.25">
      <c r="B95" s="42" t="s">
        <v>6</v>
      </c>
      <c r="C95" s="42" t="s">
        <v>123</v>
      </c>
      <c r="D95" s="43" t="s">
        <v>124</v>
      </c>
      <c r="E95" s="43" t="s">
        <v>8</v>
      </c>
      <c r="F95" s="43" t="s">
        <v>9</v>
      </c>
      <c r="G95" s="43" t="s">
        <v>10</v>
      </c>
      <c r="H95" s="43" t="s">
        <v>506</v>
      </c>
      <c r="L95" s="11"/>
      <c r="M95" s="11"/>
      <c r="N95" s="11"/>
      <c r="O95" s="11"/>
      <c r="P95" s="11"/>
      <c r="Q95" s="11"/>
    </row>
    <row r="96" spans="2:17" x14ac:dyDescent="0.25">
      <c r="B96" s="12" t="s">
        <v>125</v>
      </c>
      <c r="C96" s="24" t="s">
        <v>126</v>
      </c>
      <c r="D96" s="206"/>
      <c r="E96" s="33" t="str">
        <f>IF(D96="","",D96*'Tablas-Tiempos'!C92)</f>
        <v/>
      </c>
      <c r="F96" s="33" t="str">
        <f>IF(D96="","",D96*'Tablas-Tiempos'!D92)</f>
        <v/>
      </c>
      <c r="G96" s="25"/>
      <c r="H96" s="208"/>
      <c r="L96" s="11"/>
      <c r="M96" s="11"/>
      <c r="N96" s="11"/>
      <c r="O96" s="11"/>
      <c r="P96" s="11"/>
      <c r="Q96" s="11"/>
    </row>
    <row r="97" spans="2:17" x14ac:dyDescent="0.25">
      <c r="B97" s="12" t="s">
        <v>127</v>
      </c>
      <c r="C97" s="24" t="s">
        <v>128</v>
      </c>
      <c r="D97" s="206"/>
      <c r="E97" s="33" t="str">
        <f>IF(D97="","",D97*'Tablas-Tiempos'!C93)</f>
        <v/>
      </c>
      <c r="F97" s="33" t="str">
        <f>IF(D97="","",D97*'Tablas-Tiempos'!D93)</f>
        <v/>
      </c>
      <c r="G97" s="25"/>
      <c r="H97" s="208"/>
      <c r="L97" s="11"/>
      <c r="M97" s="11"/>
      <c r="N97" s="11"/>
      <c r="O97" s="11"/>
      <c r="P97" s="11"/>
      <c r="Q97" s="11"/>
    </row>
    <row r="98" spans="2:17" ht="24.75" customHeight="1" x14ac:dyDescent="0.25">
      <c r="B98" s="12" t="s">
        <v>129</v>
      </c>
      <c r="C98" s="48" t="s">
        <v>130</v>
      </c>
      <c r="D98" s="206"/>
      <c r="E98" s="44" t="str">
        <f>IF(D98="","",'Tablas-Tiempos'!C92*0.1*(D98-D97))</f>
        <v/>
      </c>
      <c r="F98" s="33" t="str">
        <f>IF(D98="","",'Tablas-Tiempos'!D92*0.1*(D98-D97))</f>
        <v/>
      </c>
      <c r="G98" s="25"/>
      <c r="H98" s="208"/>
      <c r="L98" s="11"/>
      <c r="M98" s="11"/>
      <c r="N98" s="11"/>
      <c r="O98" s="11"/>
      <c r="P98" s="11"/>
      <c r="Q98" s="11"/>
    </row>
    <row r="99" spans="2:17" x14ac:dyDescent="0.25">
      <c r="B99" s="12" t="s">
        <v>131</v>
      </c>
      <c r="C99" s="24" t="s">
        <v>132</v>
      </c>
      <c r="D99" s="206"/>
      <c r="E99" s="33" t="str">
        <f>IF(D99="","",D99*'Tablas-Tiempos'!C95)</f>
        <v/>
      </c>
      <c r="F99" s="33" t="str">
        <f>IF(D99="","",D99*'Tablas-Tiempos'!D95)</f>
        <v/>
      </c>
      <c r="G99" s="25"/>
      <c r="H99" s="208"/>
      <c r="L99" s="11"/>
      <c r="M99" s="11"/>
      <c r="N99" s="11"/>
      <c r="O99" s="11"/>
      <c r="P99" s="11"/>
      <c r="Q99" s="11"/>
    </row>
    <row r="100" spans="2:17" x14ac:dyDescent="0.25">
      <c r="B100" s="12" t="s">
        <v>133</v>
      </c>
      <c r="C100" s="24" t="s">
        <v>134</v>
      </c>
      <c r="D100" s="206"/>
      <c r="E100" s="33" t="str">
        <f>IF(D100="","",D100*'Tablas-Tiempos'!C96)</f>
        <v/>
      </c>
      <c r="F100" s="33"/>
      <c r="G100" s="25"/>
      <c r="H100" s="208"/>
      <c r="L100" s="11"/>
      <c r="M100" s="11"/>
      <c r="N100" s="11"/>
      <c r="O100" s="11"/>
      <c r="P100" s="11"/>
      <c r="Q100" s="11"/>
    </row>
    <row r="101" spans="2:17" x14ac:dyDescent="0.25">
      <c r="B101" s="12" t="s">
        <v>135</v>
      </c>
      <c r="C101" s="24" t="s">
        <v>136</v>
      </c>
      <c r="D101" s="206"/>
      <c r="E101" s="44" t="str">
        <f>IF(D101="","",D101*'Tablas-Tiempos'!C97)</f>
        <v/>
      </c>
      <c r="F101" s="33"/>
      <c r="G101" s="25"/>
      <c r="H101" s="208"/>
      <c r="L101" s="11"/>
      <c r="M101" s="11"/>
      <c r="N101" s="11"/>
      <c r="O101" s="11"/>
      <c r="P101" s="11"/>
      <c r="Q101" s="11"/>
    </row>
    <row r="102" spans="2:17" x14ac:dyDescent="0.25">
      <c r="B102" s="12" t="s">
        <v>137</v>
      </c>
      <c r="C102" s="24" t="s">
        <v>138</v>
      </c>
      <c r="D102" s="206"/>
      <c r="E102" s="33" t="str">
        <f>IF(D102="","",D102*'Tablas-Tiempos'!C98)</f>
        <v/>
      </c>
      <c r="F102" s="33" t="str">
        <f>IF(D102="","",D102*'Tablas-Tiempos'!D98)</f>
        <v/>
      </c>
      <c r="G102" s="25"/>
      <c r="H102" s="208"/>
      <c r="L102" s="11"/>
      <c r="M102" s="11"/>
      <c r="N102" s="11"/>
      <c r="O102" s="11"/>
      <c r="P102" s="11"/>
      <c r="Q102" s="11"/>
    </row>
    <row r="103" spans="2:17" x14ac:dyDescent="0.25">
      <c r="B103" s="12" t="s">
        <v>139</v>
      </c>
      <c r="C103" s="24" t="s">
        <v>140</v>
      </c>
      <c r="D103" s="206"/>
      <c r="E103" s="33" t="str">
        <f>IF(D103="","",D103*'Tablas-Tiempos'!C102)</f>
        <v/>
      </c>
      <c r="F103" s="33" t="str">
        <f>IF(D103="","",D103*'Tablas-Tiempos'!D102)</f>
        <v/>
      </c>
      <c r="G103" s="25"/>
      <c r="H103" s="208"/>
      <c r="L103" s="11"/>
      <c r="M103" s="11"/>
      <c r="N103" s="11"/>
      <c r="O103" s="11"/>
      <c r="P103" s="11"/>
      <c r="Q103" s="11"/>
    </row>
    <row r="104" spans="2:17" x14ac:dyDescent="0.25">
      <c r="B104" s="12" t="s">
        <v>141</v>
      </c>
      <c r="C104" s="24" t="s">
        <v>142</v>
      </c>
      <c r="D104" s="206"/>
      <c r="E104" s="33" t="str">
        <f>IF(D104="","",D104*'Tablas-Tiempos'!C103)</f>
        <v/>
      </c>
      <c r="F104" s="33"/>
      <c r="G104" s="25"/>
      <c r="H104" s="208"/>
      <c r="L104" s="11"/>
      <c r="M104" s="11"/>
      <c r="N104" s="11"/>
      <c r="O104" s="11"/>
      <c r="P104" s="11"/>
      <c r="Q104" s="11"/>
    </row>
    <row r="105" spans="2:17" x14ac:dyDescent="0.25">
      <c r="B105" s="12" t="s">
        <v>143</v>
      </c>
      <c r="C105" s="49" t="s">
        <v>144</v>
      </c>
      <c r="D105" s="50"/>
      <c r="E105" s="33" t="str">
        <f>IF(SUM(D96,D97,D99,D100)&gt;0,'Tablas-Tiempos'!C104,"")</f>
        <v/>
      </c>
      <c r="F105" s="33"/>
      <c r="G105" s="51"/>
      <c r="H105" s="208"/>
      <c r="L105" s="11"/>
      <c r="M105" s="11"/>
      <c r="N105" s="11"/>
      <c r="O105" s="11"/>
      <c r="P105" s="11"/>
      <c r="Q105" s="11"/>
    </row>
    <row r="106" spans="2:17" x14ac:dyDescent="0.25">
      <c r="B106" s="12" t="s">
        <v>145</v>
      </c>
      <c r="C106" s="29" t="s">
        <v>146</v>
      </c>
      <c r="D106" s="207"/>
      <c r="E106" s="30" t="str">
        <f>IF(D106="","",D106*'Tablas-Tiempos'!C105)</f>
        <v/>
      </c>
      <c r="F106" s="30"/>
      <c r="G106" s="30"/>
      <c r="H106" s="208"/>
      <c r="L106" s="11"/>
      <c r="M106" s="11"/>
      <c r="N106" s="11"/>
      <c r="O106" s="11"/>
      <c r="P106" s="11"/>
      <c r="Q106" s="11"/>
    </row>
    <row r="107" spans="2:17" x14ac:dyDescent="0.25">
      <c r="C107" s="31"/>
      <c r="D107" s="32"/>
      <c r="E107" s="32"/>
      <c r="F107" s="32"/>
      <c r="G107" s="32"/>
      <c r="H107" s="26"/>
      <c r="L107" s="11"/>
      <c r="M107" s="11"/>
      <c r="N107" s="11"/>
      <c r="O107" s="11"/>
      <c r="P107" s="11"/>
      <c r="Q107" s="11"/>
    </row>
    <row r="108" spans="2:17" ht="16.5" customHeight="1" x14ac:dyDescent="0.25">
      <c r="B108" s="40" t="s">
        <v>147</v>
      </c>
      <c r="C108" s="40"/>
      <c r="D108" s="41"/>
      <c r="E108" s="256" t="s">
        <v>88</v>
      </c>
      <c r="F108" s="256"/>
      <c r="G108" s="256"/>
      <c r="H108" s="41"/>
      <c r="L108" s="11"/>
      <c r="M108" s="11"/>
      <c r="N108" s="11"/>
      <c r="O108" s="11"/>
      <c r="P108" s="11"/>
      <c r="Q108" s="11"/>
    </row>
    <row r="109" spans="2:17" x14ac:dyDescent="0.25">
      <c r="B109" s="42" t="s">
        <v>6</v>
      </c>
      <c r="C109" s="42" t="s">
        <v>89</v>
      </c>
      <c r="D109" s="43" t="s">
        <v>90</v>
      </c>
      <c r="E109" s="43" t="s">
        <v>8</v>
      </c>
      <c r="F109" s="43" t="s">
        <v>9</v>
      </c>
      <c r="G109" s="43" t="s">
        <v>10</v>
      </c>
      <c r="H109" s="43" t="s">
        <v>506</v>
      </c>
      <c r="L109" s="11"/>
      <c r="M109" s="11"/>
      <c r="N109" s="11"/>
      <c r="O109" s="11"/>
      <c r="P109" s="11"/>
      <c r="Q109" s="11"/>
    </row>
    <row r="110" spans="2:17" x14ac:dyDescent="0.25">
      <c r="B110" s="12" t="s">
        <v>148</v>
      </c>
      <c r="C110" s="24" t="s">
        <v>149</v>
      </c>
      <c r="D110" s="206"/>
      <c r="E110" s="25" t="str">
        <f>IF(D110="","",D110*'Tablas-Tiempos'!C110)</f>
        <v/>
      </c>
      <c r="F110" s="25"/>
      <c r="G110" s="25"/>
      <c r="H110" s="208"/>
      <c r="L110" s="11"/>
      <c r="M110" s="11"/>
      <c r="N110" s="11"/>
      <c r="O110" s="11"/>
      <c r="P110" s="11"/>
      <c r="Q110" s="11"/>
    </row>
    <row r="111" spans="2:17" x14ac:dyDescent="0.25">
      <c r="B111" s="12" t="s">
        <v>150</v>
      </c>
      <c r="C111" s="24" t="s">
        <v>151</v>
      </c>
      <c r="D111" s="206"/>
      <c r="E111" s="33" t="str">
        <f>IF(D111="","",D111*'Tablas-Tiempos'!C111)</f>
        <v/>
      </c>
      <c r="F111" s="25"/>
      <c r="G111" s="25"/>
      <c r="H111" s="208"/>
      <c r="L111" s="11"/>
      <c r="M111" s="11"/>
      <c r="N111" s="11"/>
      <c r="O111" s="11"/>
      <c r="P111" s="11"/>
      <c r="Q111" s="11"/>
    </row>
    <row r="112" spans="2:17" x14ac:dyDescent="0.25">
      <c r="B112" s="12" t="s">
        <v>152</v>
      </c>
      <c r="C112" s="24" t="s">
        <v>153</v>
      </c>
      <c r="D112" s="206"/>
      <c r="E112" s="33" t="str">
        <f>IF(D112="","",D112*'Tablas-Tiempos'!C112)</f>
        <v/>
      </c>
      <c r="F112" s="25"/>
      <c r="G112" s="25"/>
      <c r="H112" s="208"/>
      <c r="L112" s="11"/>
      <c r="M112" s="11"/>
      <c r="N112" s="11"/>
      <c r="O112" s="11"/>
      <c r="P112" s="11"/>
      <c r="Q112" s="11"/>
    </row>
    <row r="113" spans="2:17" x14ac:dyDescent="0.25">
      <c r="B113" s="12" t="s">
        <v>154</v>
      </c>
      <c r="C113" s="29" t="s">
        <v>155</v>
      </c>
      <c r="D113" s="207"/>
      <c r="E113" s="30" t="str">
        <f>IF(D113="","",D113*'Tablas-Tiempos'!C113)</f>
        <v/>
      </c>
      <c r="F113" s="30"/>
      <c r="G113" s="30"/>
      <c r="H113" s="208"/>
      <c r="L113" s="11"/>
      <c r="M113" s="11"/>
      <c r="N113" s="11"/>
      <c r="O113" s="11"/>
      <c r="P113" s="11"/>
      <c r="Q113" s="11"/>
    </row>
    <row r="114" spans="2:17" x14ac:dyDescent="0.25">
      <c r="C114" s="31"/>
      <c r="D114" s="32"/>
      <c r="E114" s="32"/>
      <c r="F114" s="32"/>
      <c r="G114" s="32"/>
      <c r="H114" s="26"/>
      <c r="L114" s="11"/>
      <c r="M114" s="11"/>
      <c r="N114" s="11"/>
      <c r="O114" s="11"/>
      <c r="P114" s="11"/>
      <c r="Q114" s="11"/>
    </row>
    <row r="115" spans="2:17" ht="16.5" customHeight="1" x14ac:dyDescent="0.25">
      <c r="B115" s="40" t="s">
        <v>156</v>
      </c>
      <c r="C115" s="40"/>
      <c r="D115" s="41"/>
      <c r="E115" s="256" t="s">
        <v>88</v>
      </c>
      <c r="F115" s="256"/>
      <c r="G115" s="256"/>
      <c r="H115" s="41"/>
      <c r="L115" s="11"/>
      <c r="M115" s="11"/>
      <c r="N115" s="11"/>
      <c r="O115" s="11"/>
      <c r="P115" s="11"/>
      <c r="Q115" s="11"/>
    </row>
    <row r="116" spans="2:17" x14ac:dyDescent="0.25">
      <c r="B116" s="42" t="s">
        <v>6</v>
      </c>
      <c r="C116" s="42" t="s">
        <v>113</v>
      </c>
      <c r="D116" s="43" t="s">
        <v>114</v>
      </c>
      <c r="E116" s="43" t="s">
        <v>8</v>
      </c>
      <c r="F116" s="43" t="s">
        <v>9</v>
      </c>
      <c r="G116" s="43" t="s">
        <v>10</v>
      </c>
      <c r="H116" s="43" t="s">
        <v>506</v>
      </c>
      <c r="L116" s="11"/>
      <c r="M116" s="11"/>
      <c r="N116" s="11"/>
      <c r="O116" s="11"/>
      <c r="P116" s="11"/>
      <c r="Q116" s="11"/>
    </row>
    <row r="117" spans="2:17" x14ac:dyDescent="0.25">
      <c r="B117" s="12" t="s">
        <v>157</v>
      </c>
      <c r="C117" s="29" t="s">
        <v>158</v>
      </c>
      <c r="D117" s="207"/>
      <c r="E117" s="45" t="str">
        <f>IF(D117="","",D117*'Tablas-Tiempos'!C118)</f>
        <v/>
      </c>
      <c r="F117" s="30"/>
      <c r="G117" s="30"/>
      <c r="H117" s="208"/>
      <c r="L117" s="11"/>
      <c r="M117" s="11"/>
      <c r="N117" s="11"/>
      <c r="O117" s="11"/>
      <c r="P117" s="11"/>
      <c r="Q117" s="11"/>
    </row>
    <row r="118" spans="2:17" x14ac:dyDescent="0.25">
      <c r="C118" s="31"/>
      <c r="D118" s="32"/>
      <c r="E118" s="32"/>
      <c r="F118" s="32"/>
      <c r="G118" s="32"/>
      <c r="H118" s="26"/>
      <c r="L118" s="11"/>
      <c r="M118" s="11"/>
      <c r="N118" s="11"/>
      <c r="O118" s="11"/>
      <c r="P118" s="11"/>
      <c r="Q118" s="11"/>
    </row>
    <row r="119" spans="2:17" ht="16.5" customHeight="1" x14ac:dyDescent="0.25">
      <c r="B119" s="40" t="s">
        <v>159</v>
      </c>
      <c r="C119" s="40"/>
      <c r="D119" s="41"/>
      <c r="E119" s="256" t="s">
        <v>122</v>
      </c>
      <c r="F119" s="256"/>
      <c r="G119" s="256"/>
      <c r="H119" s="41"/>
      <c r="L119" s="11"/>
      <c r="M119" s="11"/>
      <c r="N119" s="11"/>
      <c r="O119" s="11"/>
      <c r="P119" s="11"/>
      <c r="Q119" s="11"/>
    </row>
    <row r="120" spans="2:17" x14ac:dyDescent="0.25">
      <c r="B120" s="42" t="s">
        <v>6</v>
      </c>
      <c r="C120" s="42" t="s">
        <v>123</v>
      </c>
      <c r="D120" s="43" t="s">
        <v>124</v>
      </c>
      <c r="E120" s="43" t="s">
        <v>8</v>
      </c>
      <c r="F120" s="43" t="s">
        <v>9</v>
      </c>
      <c r="G120" s="43" t="s">
        <v>10</v>
      </c>
      <c r="H120" s="43" t="s">
        <v>506</v>
      </c>
      <c r="L120" s="11"/>
      <c r="M120" s="11"/>
      <c r="N120" s="11"/>
      <c r="O120" s="11"/>
      <c r="P120" s="11"/>
      <c r="Q120" s="11"/>
    </row>
    <row r="121" spans="2:17" x14ac:dyDescent="0.25">
      <c r="B121" s="12" t="s">
        <v>160</v>
      </c>
      <c r="C121" s="24" t="s">
        <v>161</v>
      </c>
      <c r="D121" s="206"/>
      <c r="E121" s="25" t="str">
        <f>IF(D121="","",D121*'Tablas-Tiempos'!C123)</f>
        <v/>
      </c>
      <c r="F121" s="25"/>
      <c r="G121" s="25"/>
      <c r="H121" s="208"/>
      <c r="L121" s="11"/>
      <c r="M121" s="11"/>
      <c r="N121" s="11"/>
      <c r="O121" s="11"/>
      <c r="P121" s="11"/>
      <c r="Q121" s="11"/>
    </row>
    <row r="122" spans="2:17" x14ac:dyDescent="0.25">
      <c r="B122" s="12" t="s">
        <v>162</v>
      </c>
      <c r="C122" s="24" t="s">
        <v>163</v>
      </c>
      <c r="D122" s="206"/>
      <c r="E122" s="25" t="str">
        <f>IF(D122="","",D122*'Tablas-Tiempos'!C124)</f>
        <v/>
      </c>
      <c r="F122" s="25"/>
      <c r="G122" s="25"/>
      <c r="H122" s="208"/>
      <c r="L122" s="11"/>
      <c r="M122" s="11"/>
      <c r="N122" s="11"/>
      <c r="O122" s="11"/>
      <c r="P122" s="11"/>
      <c r="Q122" s="11"/>
    </row>
    <row r="123" spans="2:17" x14ac:dyDescent="0.25">
      <c r="B123" s="12" t="s">
        <v>164</v>
      </c>
      <c r="C123" s="24" t="s">
        <v>165</v>
      </c>
      <c r="D123" s="206"/>
      <c r="E123" s="33" t="str">
        <f>IF(D123="","",D123*'Tablas-Tiempos'!C125)</f>
        <v/>
      </c>
      <c r="F123" s="25"/>
      <c r="G123" s="25"/>
      <c r="H123" s="208"/>
      <c r="L123" s="11"/>
      <c r="M123" s="11"/>
      <c r="N123" s="11"/>
      <c r="O123" s="11"/>
      <c r="P123" s="11"/>
      <c r="Q123" s="11"/>
    </row>
    <row r="124" spans="2:17" x14ac:dyDescent="0.25">
      <c r="B124" s="12" t="s">
        <v>166</v>
      </c>
      <c r="C124" s="24" t="s">
        <v>167</v>
      </c>
      <c r="D124" s="206"/>
      <c r="E124" s="25" t="str">
        <f>IF(D124="","",D124*'Tablas-Tiempos'!C126)</f>
        <v/>
      </c>
      <c r="F124" s="25"/>
      <c r="G124" s="25"/>
      <c r="H124" s="208"/>
      <c r="L124" s="11"/>
      <c r="M124" s="11"/>
      <c r="N124" s="11"/>
      <c r="O124" s="11"/>
      <c r="P124" s="11"/>
      <c r="Q124" s="11"/>
    </row>
    <row r="125" spans="2:17" x14ac:dyDescent="0.25">
      <c r="B125" s="12" t="s">
        <v>168</v>
      </c>
      <c r="C125" s="24" t="s">
        <v>169</v>
      </c>
      <c r="D125" s="206"/>
      <c r="E125" s="25" t="str">
        <f>IF(D125="","",D125*'Tablas-Tiempos'!C127)</f>
        <v/>
      </c>
      <c r="F125" s="25"/>
      <c r="G125" s="25"/>
      <c r="H125" s="208"/>
      <c r="L125" s="11"/>
      <c r="M125" s="11"/>
      <c r="N125" s="11"/>
      <c r="O125" s="11"/>
      <c r="P125" s="11"/>
      <c r="Q125" s="11"/>
    </row>
    <row r="126" spans="2:17" x14ac:dyDescent="0.25">
      <c r="B126" s="12" t="s">
        <v>170</v>
      </c>
      <c r="C126" s="24" t="s">
        <v>142</v>
      </c>
      <c r="D126" s="206"/>
      <c r="E126" s="25" t="str">
        <f>IF(D126="","",D126*'Tablas-Tiempos'!C128)</f>
        <v/>
      </c>
      <c r="F126" s="25"/>
      <c r="G126" s="25"/>
      <c r="H126" s="208"/>
      <c r="L126" s="11"/>
      <c r="M126" s="11"/>
      <c r="N126" s="11"/>
      <c r="O126" s="11"/>
      <c r="P126" s="11"/>
      <c r="Q126" s="11"/>
    </row>
    <row r="127" spans="2:17" x14ac:dyDescent="0.25">
      <c r="B127" s="12" t="s">
        <v>171</v>
      </c>
      <c r="C127" s="49" t="s">
        <v>144</v>
      </c>
      <c r="D127" s="50"/>
      <c r="E127" s="25" t="str">
        <f>IF(SUM(D121:D123)&gt;0,4.5,"")</f>
        <v/>
      </c>
      <c r="F127" s="51"/>
      <c r="G127" s="51"/>
      <c r="H127" s="208"/>
      <c r="L127" s="11"/>
      <c r="M127" s="11"/>
      <c r="N127" s="11"/>
      <c r="O127" s="11"/>
      <c r="P127" s="11"/>
      <c r="Q127" s="11"/>
    </row>
    <row r="128" spans="2:17" x14ac:dyDescent="0.25">
      <c r="B128" s="12" t="s">
        <v>172</v>
      </c>
      <c r="C128" s="29" t="s">
        <v>146</v>
      </c>
      <c r="D128" s="207"/>
      <c r="E128" s="30" t="str">
        <f>IF(D128="","",D128*'Tablas-Tiempos'!C130)</f>
        <v/>
      </c>
      <c r="F128" s="30"/>
      <c r="G128" s="30"/>
      <c r="H128" s="208"/>
      <c r="L128" s="11"/>
      <c r="M128" s="11"/>
      <c r="N128" s="11"/>
      <c r="O128" s="11"/>
      <c r="P128" s="11"/>
      <c r="Q128" s="11"/>
    </row>
    <row r="129" spans="2:17" x14ac:dyDescent="0.25">
      <c r="C129" s="31"/>
      <c r="D129" s="32"/>
      <c r="E129" s="32"/>
      <c r="F129" s="32"/>
      <c r="G129" s="32"/>
      <c r="H129" s="26"/>
      <c r="L129" s="11"/>
      <c r="M129" s="11"/>
      <c r="N129" s="11"/>
      <c r="O129" s="11"/>
      <c r="P129" s="11"/>
      <c r="Q129" s="11"/>
    </row>
    <row r="130" spans="2:17" ht="16.5" customHeight="1" x14ac:dyDescent="0.25">
      <c r="B130" s="40" t="s">
        <v>173</v>
      </c>
      <c r="C130" s="40"/>
      <c r="D130" s="41"/>
      <c r="E130" s="256" t="s">
        <v>88</v>
      </c>
      <c r="F130" s="256"/>
      <c r="G130" s="256"/>
      <c r="H130" s="41"/>
      <c r="L130" s="11"/>
      <c r="M130" s="11"/>
      <c r="N130" s="11"/>
      <c r="O130" s="11"/>
      <c r="P130" s="11"/>
      <c r="Q130" s="11"/>
    </row>
    <row r="131" spans="2:17" x14ac:dyDescent="0.25">
      <c r="B131" s="42" t="s">
        <v>6</v>
      </c>
      <c r="C131" s="42" t="s">
        <v>113</v>
      </c>
      <c r="D131" s="43" t="s">
        <v>90</v>
      </c>
      <c r="E131" s="43" t="s">
        <v>8</v>
      </c>
      <c r="F131" s="43" t="s">
        <v>9</v>
      </c>
      <c r="G131" s="43" t="s">
        <v>10</v>
      </c>
      <c r="H131" s="43" t="s">
        <v>506</v>
      </c>
      <c r="L131" s="11"/>
      <c r="M131" s="11"/>
      <c r="N131" s="11"/>
      <c r="O131" s="11"/>
      <c r="P131" s="11"/>
      <c r="Q131" s="11"/>
    </row>
    <row r="132" spans="2:17" x14ac:dyDescent="0.25">
      <c r="B132" s="12" t="s">
        <v>174</v>
      </c>
      <c r="C132" s="29" t="s">
        <v>175</v>
      </c>
      <c r="D132" s="207"/>
      <c r="E132" s="45" t="str">
        <f>IF(D132="","",D132*'Tablas-Tiempos'!C135)</f>
        <v/>
      </c>
      <c r="F132" s="30"/>
      <c r="G132" s="30"/>
      <c r="H132" s="208"/>
      <c r="L132" s="11"/>
      <c r="M132" s="11"/>
      <c r="N132" s="11"/>
      <c r="O132" s="11"/>
      <c r="P132" s="11"/>
      <c r="Q132" s="11"/>
    </row>
    <row r="133" spans="2:17" x14ac:dyDescent="0.25">
      <c r="C133" s="31"/>
      <c r="D133" s="32"/>
      <c r="E133" s="32"/>
      <c r="F133" s="32"/>
      <c r="G133" s="32"/>
      <c r="H133" s="26"/>
      <c r="L133" s="11"/>
      <c r="M133" s="11"/>
      <c r="N133" s="11"/>
      <c r="O133" s="11"/>
      <c r="P133" s="11"/>
      <c r="Q133" s="11"/>
    </row>
    <row r="134" spans="2:17" ht="16.5" customHeight="1" x14ac:dyDescent="0.25">
      <c r="B134" s="40" t="s">
        <v>176</v>
      </c>
      <c r="C134" s="40"/>
      <c r="D134" s="41"/>
      <c r="E134" s="256" t="s">
        <v>122</v>
      </c>
      <c r="F134" s="256"/>
      <c r="G134" s="256"/>
      <c r="H134" s="41"/>
      <c r="L134" s="11"/>
      <c r="M134" s="11"/>
      <c r="N134" s="11"/>
      <c r="O134" s="11"/>
      <c r="P134" s="11"/>
      <c r="Q134" s="11"/>
    </row>
    <row r="135" spans="2:17" x14ac:dyDescent="0.25">
      <c r="B135" s="42" t="s">
        <v>6</v>
      </c>
      <c r="C135" s="42" t="s">
        <v>123</v>
      </c>
      <c r="D135" s="43" t="s">
        <v>124</v>
      </c>
      <c r="E135" s="43" t="s">
        <v>8</v>
      </c>
      <c r="F135" s="43" t="s">
        <v>9</v>
      </c>
      <c r="G135" s="43" t="s">
        <v>10</v>
      </c>
      <c r="H135" s="43" t="s">
        <v>506</v>
      </c>
      <c r="L135" s="11"/>
      <c r="M135" s="11"/>
      <c r="N135" s="11"/>
      <c r="O135" s="11"/>
      <c r="P135" s="11"/>
      <c r="Q135" s="11"/>
    </row>
    <row r="136" spans="2:17" x14ac:dyDescent="0.25">
      <c r="B136" s="12" t="s">
        <v>177</v>
      </c>
      <c r="C136" s="24" t="s">
        <v>178</v>
      </c>
      <c r="D136" s="206"/>
      <c r="E136" s="44" t="str">
        <f>IF(D136="","",D136*'Tablas-Tiempos'!C140)</f>
        <v/>
      </c>
      <c r="F136" s="25"/>
      <c r="G136" s="25"/>
      <c r="H136" s="208"/>
      <c r="L136" s="11"/>
      <c r="M136" s="11"/>
      <c r="N136" s="11"/>
      <c r="O136" s="11"/>
      <c r="P136" s="11"/>
      <c r="Q136" s="11"/>
    </row>
    <row r="137" spans="2:17" x14ac:dyDescent="0.25">
      <c r="B137" s="12" t="s">
        <v>179</v>
      </c>
      <c r="C137" s="29" t="s">
        <v>169</v>
      </c>
      <c r="D137" s="47"/>
      <c r="E137" s="45" t="str">
        <f>IF(D136&lt;&gt;"",'Tablas-Tiempos'!C141*D136,"")</f>
        <v/>
      </c>
      <c r="F137" s="30"/>
      <c r="G137" s="30"/>
      <c r="H137" s="208"/>
      <c r="L137" s="11"/>
      <c r="M137" s="11"/>
      <c r="N137" s="11"/>
      <c r="O137" s="11"/>
      <c r="P137" s="11"/>
      <c r="Q137" s="11"/>
    </row>
    <row r="138" spans="2:17" x14ac:dyDescent="0.25">
      <c r="C138" s="31"/>
      <c r="D138" s="32"/>
      <c r="E138" s="32"/>
      <c r="F138" s="32"/>
      <c r="G138" s="32"/>
      <c r="H138" s="26"/>
      <c r="L138" s="11"/>
      <c r="M138" s="11"/>
      <c r="N138" s="11"/>
      <c r="O138" s="11"/>
      <c r="P138" s="11"/>
      <c r="Q138" s="11"/>
    </row>
    <row r="139" spans="2:17" ht="16.5" customHeight="1" x14ac:dyDescent="0.25">
      <c r="B139" s="40" t="s">
        <v>181</v>
      </c>
      <c r="C139" s="40"/>
      <c r="D139" s="41"/>
      <c r="E139" s="256" t="s">
        <v>182</v>
      </c>
      <c r="F139" s="256"/>
      <c r="G139" s="256"/>
      <c r="H139" s="41"/>
      <c r="L139" s="11"/>
      <c r="M139" s="11"/>
      <c r="N139" s="11"/>
      <c r="O139" s="11"/>
      <c r="P139" s="11"/>
      <c r="Q139" s="11"/>
    </row>
    <row r="140" spans="2:17" x14ac:dyDescent="0.25">
      <c r="B140" s="42" t="s">
        <v>6</v>
      </c>
      <c r="C140" s="42" t="s">
        <v>123</v>
      </c>
      <c r="D140" s="52" t="s">
        <v>183</v>
      </c>
      <c r="E140" s="52" t="s">
        <v>8</v>
      </c>
      <c r="F140" s="52" t="s">
        <v>9</v>
      </c>
      <c r="G140" s="52" t="s">
        <v>10</v>
      </c>
      <c r="H140" s="43" t="s">
        <v>506</v>
      </c>
      <c r="L140" s="11"/>
      <c r="M140" s="11"/>
      <c r="N140" s="11"/>
      <c r="O140" s="11"/>
      <c r="P140" s="11"/>
      <c r="Q140" s="11"/>
    </row>
    <row r="141" spans="2:17" ht="24.75" customHeight="1" x14ac:dyDescent="0.25">
      <c r="B141" s="12" t="s">
        <v>184</v>
      </c>
      <c r="C141" s="53" t="s">
        <v>185</v>
      </c>
      <c r="D141" s="210"/>
      <c r="E141" s="54" t="str">
        <f>IF(D141="","",D141*'Tablas-Tiempos'!C146)</f>
        <v/>
      </c>
      <c r="F141" s="30"/>
      <c r="G141" s="30"/>
      <c r="H141" s="208"/>
      <c r="L141" s="11"/>
      <c r="M141" s="11"/>
      <c r="N141" s="11"/>
      <c r="O141" s="11"/>
      <c r="P141" s="11"/>
      <c r="Q141" s="11"/>
    </row>
    <row r="142" spans="2:17" x14ac:dyDescent="0.25">
      <c r="C142" s="31"/>
      <c r="D142" s="32"/>
      <c r="E142" s="32"/>
      <c r="F142" s="32"/>
      <c r="G142" s="32"/>
      <c r="H142" s="26"/>
      <c r="L142" s="11"/>
      <c r="M142" s="11"/>
      <c r="N142" s="11"/>
      <c r="O142" s="11"/>
      <c r="P142" s="11"/>
      <c r="Q142" s="11"/>
    </row>
    <row r="143" spans="2:17" ht="16.5" customHeight="1" x14ac:dyDescent="0.25">
      <c r="B143" s="40" t="s">
        <v>186</v>
      </c>
      <c r="C143" s="40"/>
      <c r="D143" s="41"/>
      <c r="E143" s="256" t="s">
        <v>109</v>
      </c>
      <c r="F143" s="256"/>
      <c r="G143" s="256"/>
      <c r="H143" s="41"/>
      <c r="L143" s="11"/>
      <c r="M143" s="11"/>
      <c r="N143" s="11"/>
      <c r="O143" s="11"/>
      <c r="P143" s="11"/>
      <c r="Q143" s="11"/>
    </row>
    <row r="144" spans="2:17" x14ac:dyDescent="0.25">
      <c r="B144" s="42" t="s">
        <v>6</v>
      </c>
      <c r="C144" s="42"/>
      <c r="D144" s="43"/>
      <c r="E144" s="43" t="s">
        <v>8</v>
      </c>
      <c r="F144" s="43" t="s">
        <v>9</v>
      </c>
      <c r="G144" s="43" t="s">
        <v>10</v>
      </c>
      <c r="H144" s="43" t="s">
        <v>506</v>
      </c>
      <c r="L144" s="11"/>
      <c r="M144" s="11"/>
      <c r="N144" s="11"/>
      <c r="O144" s="11"/>
      <c r="P144" s="11"/>
      <c r="Q144" s="11"/>
    </row>
    <row r="145" spans="2:17" x14ac:dyDescent="0.25">
      <c r="B145" s="12" t="s">
        <v>187</v>
      </c>
      <c r="C145" s="29" t="s">
        <v>188</v>
      </c>
      <c r="D145" s="30"/>
      <c r="E145" s="45" t="str">
        <f>IF(SUM(D96:D97,D99,D100,D121:D123,D136)&gt;0,'Tablas-Tiempos'!C151,"")</f>
        <v/>
      </c>
      <c r="F145" s="30" t="str">
        <f>IF(SUM(D96:D97,D99,D100,D121:D123,D136)&gt;0,'Tablas-Tiempos'!D151,"")</f>
        <v/>
      </c>
      <c r="G145" s="30"/>
      <c r="H145" s="208"/>
      <c r="L145" s="11"/>
      <c r="M145" s="11"/>
      <c r="N145" s="11"/>
      <c r="O145" s="11"/>
      <c r="P145" s="11"/>
      <c r="Q145" s="11"/>
    </row>
    <row r="146" spans="2:17" x14ac:dyDescent="0.25">
      <c r="C146" s="26"/>
      <c r="D146" s="32"/>
      <c r="E146" s="46"/>
      <c r="F146" s="32"/>
      <c r="G146" s="32"/>
      <c r="H146" s="26"/>
      <c r="L146" s="11"/>
      <c r="M146" s="11"/>
      <c r="N146" s="11"/>
      <c r="O146" s="11"/>
      <c r="P146" s="11"/>
      <c r="Q146" s="11"/>
    </row>
    <row r="147" spans="2:17" ht="16.5" customHeight="1" x14ac:dyDescent="0.25">
      <c r="B147" s="40" t="s">
        <v>189</v>
      </c>
      <c r="C147" s="40"/>
      <c r="D147" s="41"/>
      <c r="E147" s="256" t="s">
        <v>109</v>
      </c>
      <c r="F147" s="256"/>
      <c r="G147" s="256"/>
      <c r="H147" s="41"/>
      <c r="L147" s="11"/>
      <c r="M147" s="11"/>
      <c r="N147" s="11"/>
      <c r="O147" s="11"/>
      <c r="P147" s="11"/>
      <c r="Q147" s="11"/>
    </row>
    <row r="148" spans="2:17" x14ac:dyDescent="0.25">
      <c r="B148" s="42" t="s">
        <v>6</v>
      </c>
      <c r="C148" s="42"/>
      <c r="D148" s="52" t="s">
        <v>190</v>
      </c>
      <c r="E148" s="43" t="s">
        <v>8</v>
      </c>
      <c r="F148" s="43" t="s">
        <v>9</v>
      </c>
      <c r="G148" s="43" t="s">
        <v>10</v>
      </c>
      <c r="H148" s="43" t="s">
        <v>506</v>
      </c>
      <c r="L148" s="11"/>
      <c r="M148" s="11"/>
      <c r="N148" s="11"/>
      <c r="O148" s="11"/>
      <c r="P148" s="11"/>
      <c r="Q148" s="11"/>
    </row>
    <row r="149" spans="2:17" ht="24.75" customHeight="1" x14ac:dyDescent="0.25">
      <c r="B149" s="12" t="s">
        <v>191</v>
      </c>
      <c r="C149" s="53" t="s">
        <v>504</v>
      </c>
      <c r="D149" s="210"/>
      <c r="E149" s="54" t="str">
        <f>IF($D$149="","",$D$5*(0.01*D149))</f>
        <v/>
      </c>
      <c r="F149" s="30"/>
      <c r="G149" s="30"/>
      <c r="H149" s="208"/>
      <c r="L149" s="11"/>
      <c r="M149" s="11"/>
      <c r="N149" s="11"/>
      <c r="O149" s="11"/>
      <c r="P149" s="11"/>
      <c r="Q149" s="11"/>
    </row>
    <row r="150" spans="2:17" x14ac:dyDescent="0.25">
      <c r="C150" s="31"/>
      <c r="D150" s="32"/>
      <c r="E150" s="32"/>
      <c r="F150" s="32"/>
      <c r="G150" s="32"/>
      <c r="H150" s="32"/>
      <c r="L150" s="11"/>
      <c r="M150" s="11"/>
      <c r="N150" s="11"/>
      <c r="O150" s="11"/>
      <c r="P150" s="11"/>
      <c r="Q150" s="11"/>
    </row>
    <row r="151" spans="2:17" ht="16.5" customHeight="1" x14ac:dyDescent="0.25">
      <c r="B151" s="40" t="s">
        <v>192</v>
      </c>
      <c r="C151" s="40"/>
      <c r="D151" s="41"/>
      <c r="E151" s="41"/>
      <c r="F151" s="41"/>
      <c r="G151" s="41"/>
      <c r="H151" s="41"/>
      <c r="K151" s="35"/>
      <c r="L151" s="11"/>
      <c r="M151" s="11"/>
      <c r="N151" s="11"/>
      <c r="O151" s="11"/>
      <c r="P151" s="11"/>
      <c r="Q151" s="11"/>
    </row>
    <row r="152" spans="2:17" x14ac:dyDescent="0.25">
      <c r="C152" s="42"/>
      <c r="D152" s="43"/>
      <c r="E152" s="43" t="s">
        <v>8</v>
      </c>
      <c r="F152" s="43" t="s">
        <v>9</v>
      </c>
      <c r="G152" s="43" t="s">
        <v>10</v>
      </c>
      <c r="H152" s="43"/>
      <c r="L152" s="11"/>
      <c r="M152" s="11"/>
      <c r="N152" s="11"/>
      <c r="O152" s="11"/>
      <c r="P152" s="11"/>
      <c r="Q152" s="11"/>
    </row>
    <row r="153" spans="2:17" ht="15" customHeight="1" x14ac:dyDescent="0.25">
      <c r="C153" s="254" t="s">
        <v>84</v>
      </c>
      <c r="D153" s="254"/>
      <c r="E153" s="34" t="str">
        <f>IF(SUM(E74:E81,E86,E90:E92,E96:E106,E110:E113,E117,E121:E128,E132,E136:E137,E141,E145,E149)&gt;0,SUM(E74:E81,E86,E90:E92,E96:E106,E110:E113,E117,E121:E128,E132,E136:E137,E141,E145,E149),"")</f>
        <v/>
      </c>
      <c r="F153" s="34" t="str">
        <f>IF(SUM(F74:F81,F86,F90:F92,F96:F106,F110:F113,F117,F121:F128,F132,F136:F137,F141,F145)&gt;0,SUM(F74:F81,F86,F90:F92,F96:F106,F110:F113,F117,F121:F128,F132,F136:F137,F141,F145),"")</f>
        <v/>
      </c>
      <c r="G153" s="34" t="str">
        <f>IF(SUM(G74:G81,G86,G90:G92,G96:G106,G110:G113,G117,G121:G128,G132,G136:G137,G141,G145)&gt;0,SUM(G74:G81,G86,G90:G92,G96:G106,G110:G113,G117,G121:G128,G132,G136:G137,G141,G145),"")</f>
        <v/>
      </c>
      <c r="H153" s="31"/>
      <c r="L153" s="11"/>
      <c r="M153" s="11"/>
      <c r="N153" s="11"/>
      <c r="O153" s="11"/>
      <c r="P153" s="11"/>
      <c r="Q153" s="11"/>
    </row>
    <row r="154" spans="2:17" x14ac:dyDescent="0.25">
      <c r="C154" s="31"/>
      <c r="D154" s="31"/>
      <c r="E154" s="32"/>
      <c r="F154" s="32"/>
      <c r="G154" s="32"/>
      <c r="H154" s="31"/>
      <c r="I154" s="35"/>
      <c r="J154" s="35"/>
      <c r="K154" s="35"/>
      <c r="L154" s="11"/>
      <c r="M154" s="11"/>
      <c r="N154" s="11"/>
      <c r="O154" s="11"/>
      <c r="P154" s="11"/>
      <c r="Q154" s="11"/>
    </row>
    <row r="155" spans="2:17" ht="15" customHeight="1" x14ac:dyDescent="0.25">
      <c r="C155" s="254" t="s">
        <v>575</v>
      </c>
      <c r="D155" s="254"/>
      <c r="E155" s="56" t="str">
        <f>IF(E153&lt;&gt;"",E153/($D$5),"")</f>
        <v/>
      </c>
      <c r="F155" s="56" t="str">
        <f>IF(F153&lt;&gt;"",F153/($D$5),"")</f>
        <v/>
      </c>
      <c r="G155" s="57" t="str">
        <f>IF(G153&lt;&gt;"",G153/($D$5),"")</f>
        <v/>
      </c>
      <c r="H155" s="31"/>
      <c r="I155" s="35"/>
      <c r="J155" s="35"/>
      <c r="K155" s="35"/>
      <c r="L155" s="11"/>
      <c r="M155" s="11"/>
      <c r="N155" s="11"/>
      <c r="O155" s="11"/>
      <c r="P155" s="11"/>
      <c r="Q155" s="11"/>
    </row>
    <row r="156" spans="2:17" ht="8.25" customHeight="1" thickBot="1" x14ac:dyDescent="0.3">
      <c r="C156" s="3"/>
      <c r="D156" s="3"/>
      <c r="E156" s="32"/>
      <c r="F156" s="32"/>
      <c r="G156" s="32"/>
      <c r="H156" s="31"/>
      <c r="L156" s="11"/>
      <c r="M156" s="11"/>
      <c r="N156" s="11"/>
      <c r="O156" s="11"/>
      <c r="P156" s="11"/>
      <c r="Q156" s="11"/>
    </row>
    <row r="157" spans="2:17" ht="15.75" thickBot="1" x14ac:dyDescent="0.3">
      <c r="C157" s="3"/>
      <c r="D157" s="3" t="s">
        <v>615</v>
      </c>
      <c r="E157" s="194" t="str">
        <f>IF(E155="","",E155/($D$7/100)+E155*($D$9/100))</f>
        <v/>
      </c>
      <c r="F157" s="194" t="str">
        <f>IF(F155="","",F155/($D$7/100))</f>
        <v/>
      </c>
      <c r="G157" s="194" t="str">
        <f>IF(G155="","",G155/($D$7/100))</f>
        <v/>
      </c>
      <c r="H157" s="31"/>
      <c r="L157" s="11"/>
      <c r="M157" s="11"/>
      <c r="N157" s="11"/>
      <c r="O157" s="11"/>
      <c r="P157" s="11"/>
      <c r="Q157" s="11"/>
    </row>
    <row r="158" spans="2:17" x14ac:dyDescent="0.25">
      <c r="C158" s="3"/>
      <c r="D158" s="3"/>
      <c r="E158" s="32"/>
      <c r="F158" s="32"/>
      <c r="G158" s="32"/>
      <c r="H158" s="31"/>
      <c r="L158" s="11"/>
      <c r="M158" s="11"/>
      <c r="N158" s="11"/>
      <c r="O158" s="11"/>
      <c r="P158" s="11"/>
      <c r="Q158" s="11"/>
    </row>
    <row r="159" spans="2:17" ht="24.75" customHeight="1" x14ac:dyDescent="0.25">
      <c r="B159" s="58" t="s">
        <v>193</v>
      </c>
      <c r="C159" s="58"/>
      <c r="D159" s="59"/>
      <c r="E159" s="59"/>
      <c r="F159" s="59"/>
      <c r="G159" s="59"/>
      <c r="H159" s="59"/>
      <c r="L159" s="11"/>
      <c r="M159" s="11"/>
      <c r="N159" s="11"/>
      <c r="O159" s="11"/>
      <c r="P159" s="11"/>
      <c r="Q159" s="11"/>
    </row>
    <row r="160" spans="2:17" ht="16.5" customHeight="1" x14ac:dyDescent="0.25">
      <c r="B160" s="60" t="s">
        <v>194</v>
      </c>
      <c r="C160" s="60"/>
      <c r="D160" s="61"/>
      <c r="E160" s="255" t="s">
        <v>195</v>
      </c>
      <c r="F160" s="255"/>
      <c r="G160" s="255"/>
      <c r="H160" s="61"/>
      <c r="L160" s="11"/>
      <c r="M160" s="11"/>
      <c r="N160" s="11"/>
      <c r="O160" s="11"/>
      <c r="P160" s="11"/>
      <c r="Q160" s="11"/>
    </row>
    <row r="161" spans="2:17" x14ac:dyDescent="0.25">
      <c r="B161" s="62" t="s">
        <v>6</v>
      </c>
      <c r="C161" s="62"/>
      <c r="D161" s="63"/>
      <c r="E161" s="63" t="s">
        <v>8</v>
      </c>
      <c r="F161" s="63" t="s">
        <v>9</v>
      </c>
      <c r="G161" s="63" t="s">
        <v>10</v>
      </c>
      <c r="H161" s="63" t="s">
        <v>506</v>
      </c>
      <c r="L161" s="11"/>
      <c r="M161" s="11"/>
      <c r="N161" s="11"/>
      <c r="O161" s="11"/>
      <c r="P161" s="11"/>
      <c r="Q161" s="11"/>
    </row>
    <row r="162" spans="2:17" x14ac:dyDescent="0.25">
      <c r="B162" s="12" t="s">
        <v>196</v>
      </c>
      <c r="C162" s="24" t="s">
        <v>197</v>
      </c>
      <c r="D162" s="206"/>
      <c r="E162" s="33" t="str">
        <f>IF($D$162="","",$D$162*'Tablas-Tiempos'!C158)</f>
        <v/>
      </c>
      <c r="F162" s="44" t="str">
        <f>IF($D$162="","",$D$162*'Tablas-Tiempos'!D158)</f>
        <v/>
      </c>
      <c r="G162" s="25" t="str">
        <f>IF($D$162="","",$D$162*'Tablas-Tiempos'!E158)</f>
        <v/>
      </c>
      <c r="H162" s="208"/>
      <c r="L162" s="11"/>
      <c r="M162" s="11"/>
      <c r="N162" s="11"/>
      <c r="O162" s="11"/>
      <c r="P162" s="11"/>
      <c r="Q162" s="11"/>
    </row>
    <row r="163" spans="2:17" x14ac:dyDescent="0.25">
      <c r="B163" s="12" t="s">
        <v>198</v>
      </c>
      <c r="C163" s="24" t="s">
        <v>199</v>
      </c>
      <c r="D163" s="206"/>
      <c r="E163" s="33" t="str">
        <f>IF(D163="","",D163*'Tablas-Tiempos'!C159*$D$162)</f>
        <v/>
      </c>
      <c r="F163" s="44" t="str">
        <f>IF(D163="","",D163*'Tablas-Tiempos'!D159*$D$162)</f>
        <v/>
      </c>
      <c r="G163" s="33"/>
      <c r="H163" s="208"/>
      <c r="L163" s="11"/>
      <c r="M163" s="11"/>
      <c r="N163" s="11"/>
      <c r="O163" s="11"/>
      <c r="P163" s="11"/>
      <c r="Q163" s="11"/>
    </row>
    <row r="164" spans="2:17" x14ac:dyDescent="0.25">
      <c r="B164" s="12" t="s">
        <v>200</v>
      </c>
      <c r="C164" s="24" t="s">
        <v>201</v>
      </c>
      <c r="D164" s="206"/>
      <c r="E164" s="33" t="str">
        <f>IF(D164="","",D164*'Tablas-Tiempos'!C160*$D$162)</f>
        <v/>
      </c>
      <c r="F164" s="44" t="str">
        <f>IF(D164="","",D164*'Tablas-Tiempos'!D160*$D$162)</f>
        <v/>
      </c>
      <c r="G164" s="25"/>
      <c r="H164" s="208"/>
      <c r="L164" s="11"/>
      <c r="M164" s="11"/>
      <c r="N164" s="11"/>
      <c r="O164" s="11"/>
      <c r="P164" s="11"/>
      <c r="Q164" s="11"/>
    </row>
    <row r="165" spans="2:17" x14ac:dyDescent="0.25">
      <c r="B165" s="12" t="s">
        <v>202</v>
      </c>
      <c r="C165" s="49" t="s">
        <v>203</v>
      </c>
      <c r="D165" s="211"/>
      <c r="E165" s="33" t="str">
        <f>IF(D165="","",D165*'Tablas-Tiempos'!C161)</f>
        <v/>
      </c>
      <c r="F165" s="33" t="str">
        <f>IF(D165="","",D165*'Tablas-Tiempos'!D161)</f>
        <v/>
      </c>
      <c r="G165" s="25"/>
      <c r="H165" s="208"/>
      <c r="L165" s="11"/>
      <c r="M165" s="11"/>
      <c r="N165" s="11"/>
      <c r="O165" s="11"/>
      <c r="P165" s="11"/>
      <c r="Q165" s="11"/>
    </row>
    <row r="166" spans="2:17" x14ac:dyDescent="0.25">
      <c r="B166" s="12" t="s">
        <v>204</v>
      </c>
      <c r="C166" s="29" t="s">
        <v>205</v>
      </c>
      <c r="D166" s="207"/>
      <c r="E166" s="45" t="str">
        <f>IF(D166="","",D166*'Tablas-Tiempos'!C162)</f>
        <v/>
      </c>
      <c r="F166" s="45" t="str">
        <f>IF(D166="","",D166*'Tablas-Tiempos'!D162)</f>
        <v/>
      </c>
      <c r="G166" s="30"/>
      <c r="H166" s="208"/>
      <c r="L166" s="11"/>
      <c r="M166" s="11"/>
      <c r="N166" s="11"/>
      <c r="O166" s="11"/>
      <c r="P166" s="11"/>
      <c r="Q166" s="11"/>
    </row>
    <row r="167" spans="2:17" x14ac:dyDescent="0.25">
      <c r="C167" s="31"/>
      <c r="D167" s="32"/>
      <c r="E167" s="32"/>
      <c r="F167" s="32"/>
      <c r="G167" s="32"/>
      <c r="H167" s="26"/>
      <c r="L167" s="11"/>
      <c r="M167" s="11"/>
      <c r="N167" s="11"/>
      <c r="O167" s="11"/>
      <c r="P167" s="11"/>
      <c r="Q167" s="11"/>
    </row>
    <row r="168" spans="2:17" ht="16.5" customHeight="1" x14ac:dyDescent="0.25">
      <c r="B168" s="60" t="s">
        <v>206</v>
      </c>
      <c r="C168" s="60"/>
      <c r="D168" s="61"/>
      <c r="E168" s="255" t="s">
        <v>195</v>
      </c>
      <c r="F168" s="255"/>
      <c r="G168" s="255"/>
      <c r="H168" s="61"/>
      <c r="L168" s="11"/>
      <c r="M168" s="11"/>
      <c r="N168" s="11"/>
      <c r="O168" s="11"/>
      <c r="P168" s="11"/>
      <c r="Q168" s="11"/>
    </row>
    <row r="169" spans="2:17" x14ac:dyDescent="0.25">
      <c r="B169" s="62" t="s">
        <v>6</v>
      </c>
      <c r="C169" s="62"/>
      <c r="D169" s="63"/>
      <c r="E169" s="63" t="s">
        <v>8</v>
      </c>
      <c r="F169" s="63" t="s">
        <v>9</v>
      </c>
      <c r="G169" s="63" t="s">
        <v>10</v>
      </c>
      <c r="H169" s="63" t="s">
        <v>506</v>
      </c>
      <c r="L169" s="11"/>
      <c r="M169" s="11"/>
      <c r="N169" s="11"/>
      <c r="O169" s="11"/>
      <c r="P169" s="11"/>
      <c r="Q169" s="11"/>
    </row>
    <row r="170" spans="2:17" x14ac:dyDescent="0.25">
      <c r="B170" s="12" t="s">
        <v>207</v>
      </c>
      <c r="C170" s="24" t="s">
        <v>197</v>
      </c>
      <c r="D170" s="206"/>
      <c r="E170" s="44" t="str">
        <f>IF($D$170="","",$D$170*'Tablas-Tiempos'!C167)</f>
        <v/>
      </c>
      <c r="F170" s="33" t="str">
        <f>IF($D$170="","",$D$170*'Tablas-Tiempos'!D167)</f>
        <v/>
      </c>
      <c r="G170" s="44" t="str">
        <f>IF($D$170="","",$D$170*'Tablas-Tiempos'!E167)</f>
        <v/>
      </c>
      <c r="H170" s="208"/>
      <c r="L170" s="11"/>
      <c r="M170" s="11"/>
      <c r="N170" s="11"/>
      <c r="O170" s="11"/>
      <c r="P170" s="11"/>
      <c r="Q170" s="11"/>
    </row>
    <row r="171" spans="2:17" x14ac:dyDescent="0.25">
      <c r="B171" s="12" t="s">
        <v>208</v>
      </c>
      <c r="C171" s="24" t="s">
        <v>199</v>
      </c>
      <c r="D171" s="206"/>
      <c r="E171" s="33" t="str">
        <f>IF($D$171="","",$D$171*'Tablas-Tiempos'!C168*$D$170)</f>
        <v/>
      </c>
      <c r="F171" s="44" t="str">
        <f>IF($D$171="","",$D$171*'Tablas-Tiempos'!D168*$D$170)</f>
        <v/>
      </c>
      <c r="G171" s="44" t="str">
        <f>IF($D$171="","",$D$171*'Tablas-Tiempos'!E168*$D$170)</f>
        <v/>
      </c>
      <c r="H171" s="208"/>
      <c r="L171" s="11"/>
      <c r="M171" s="11"/>
      <c r="N171" s="11"/>
      <c r="O171" s="11"/>
      <c r="P171" s="11"/>
      <c r="Q171" s="11"/>
    </row>
    <row r="172" spans="2:17" x14ac:dyDescent="0.25">
      <c r="B172" s="12" t="s">
        <v>209</v>
      </c>
      <c r="C172" s="24" t="s">
        <v>201</v>
      </c>
      <c r="D172" s="206"/>
      <c r="E172" s="33" t="str">
        <f>IF($D$172="","",$D$172*'Tablas-Tiempos'!C169*$D$170)</f>
        <v/>
      </c>
      <c r="F172" s="33"/>
      <c r="G172" s="33"/>
      <c r="H172" s="208"/>
      <c r="L172" s="11"/>
      <c r="M172" s="11"/>
      <c r="N172" s="11"/>
      <c r="O172" s="11"/>
      <c r="P172" s="11"/>
      <c r="Q172" s="11"/>
    </row>
    <row r="173" spans="2:17" x14ac:dyDescent="0.25">
      <c r="B173" s="12" t="s">
        <v>210</v>
      </c>
      <c r="C173" s="49" t="s">
        <v>203</v>
      </c>
      <c r="D173" s="211"/>
      <c r="E173" s="33" t="str">
        <f>IF($D$173="","",$D$173*'Tablas-Tiempos'!C170)</f>
        <v/>
      </c>
      <c r="F173" s="44" t="str">
        <f>IF($D$173="","",$D$173*'Tablas-Tiempos'!D170)</f>
        <v/>
      </c>
      <c r="G173" s="33"/>
      <c r="H173" s="208"/>
      <c r="L173" s="11"/>
      <c r="M173" s="11"/>
      <c r="N173" s="11"/>
      <c r="O173" s="11"/>
      <c r="P173" s="11"/>
      <c r="Q173" s="11"/>
    </row>
    <row r="174" spans="2:17" x14ac:dyDescent="0.25">
      <c r="B174" s="12" t="s">
        <v>211</v>
      </c>
      <c r="C174" s="29" t="s">
        <v>205</v>
      </c>
      <c r="D174" s="207"/>
      <c r="E174" s="45" t="str">
        <f>IF($D$174="","",$D$174*'Tablas-Tiempos'!C171)</f>
        <v/>
      </c>
      <c r="F174" s="45" t="str">
        <f>IF($D$174="","",$D$174*'Tablas-Tiempos'!D171)</f>
        <v/>
      </c>
      <c r="G174" s="45"/>
      <c r="H174" s="208"/>
      <c r="L174" s="11"/>
      <c r="M174" s="11"/>
      <c r="N174" s="11"/>
      <c r="O174" s="11"/>
      <c r="P174" s="11"/>
      <c r="Q174" s="11"/>
    </row>
    <row r="175" spans="2:17" x14ac:dyDescent="0.25">
      <c r="C175" s="31"/>
      <c r="D175" s="32"/>
      <c r="E175" s="32"/>
      <c r="F175" s="32"/>
      <c r="G175" s="32"/>
      <c r="H175" s="26"/>
      <c r="L175" s="11"/>
      <c r="M175" s="11"/>
      <c r="N175" s="11"/>
      <c r="O175" s="11"/>
      <c r="P175" s="11"/>
      <c r="Q175" s="11"/>
    </row>
    <row r="176" spans="2:17" ht="16.5" customHeight="1" x14ac:dyDescent="0.25">
      <c r="B176" s="60" t="s">
        <v>212</v>
      </c>
      <c r="C176" s="60"/>
      <c r="D176" s="61"/>
      <c r="E176" s="255" t="s">
        <v>195</v>
      </c>
      <c r="F176" s="255"/>
      <c r="G176" s="255"/>
      <c r="H176" s="61"/>
      <c r="L176" s="11"/>
      <c r="M176" s="11"/>
      <c r="N176" s="11"/>
      <c r="O176" s="11"/>
      <c r="P176" s="11"/>
      <c r="Q176" s="11"/>
    </row>
    <row r="177" spans="2:17" x14ac:dyDescent="0.25">
      <c r="B177" s="62" t="s">
        <v>6</v>
      </c>
      <c r="C177" s="62"/>
      <c r="D177" s="63"/>
      <c r="E177" s="63" t="s">
        <v>8</v>
      </c>
      <c r="F177" s="63" t="s">
        <v>9</v>
      </c>
      <c r="G177" s="63" t="s">
        <v>10</v>
      </c>
      <c r="H177" s="63" t="s">
        <v>506</v>
      </c>
      <c r="L177" s="11"/>
      <c r="M177" s="11"/>
      <c r="N177" s="11"/>
      <c r="O177" s="11"/>
      <c r="P177" s="11"/>
      <c r="Q177" s="11"/>
    </row>
    <row r="178" spans="2:17" x14ac:dyDescent="0.25">
      <c r="B178" s="12" t="s">
        <v>213</v>
      </c>
      <c r="C178" s="49" t="s">
        <v>197</v>
      </c>
      <c r="D178" s="211"/>
      <c r="E178" s="51" t="str">
        <f>IF($D$178="","",$D$178*'Tablas-Tiempos'!C176)</f>
        <v/>
      </c>
      <c r="F178" s="51" t="str">
        <f>IF($D$178="","",$D$178*'Tablas-Tiempos'!D176)</f>
        <v/>
      </c>
      <c r="G178" s="51" t="str">
        <f>IF($D$178="","",$D$178*'Tablas-Tiempos'!E176)</f>
        <v/>
      </c>
      <c r="H178" s="208"/>
      <c r="L178" s="11"/>
      <c r="M178" s="11"/>
      <c r="N178" s="11"/>
      <c r="O178" s="11"/>
      <c r="P178" s="11"/>
      <c r="Q178" s="11"/>
    </row>
    <row r="179" spans="2:17" x14ac:dyDescent="0.25">
      <c r="B179" s="12" t="s">
        <v>214</v>
      </c>
      <c r="C179" s="29" t="s">
        <v>215</v>
      </c>
      <c r="D179" s="207"/>
      <c r="E179" s="30" t="str">
        <f>IF(D179="","",D179*'Tablas-Tiempos'!C177*$D$178)</f>
        <v/>
      </c>
      <c r="F179" s="30" t="str">
        <f>IF(D179="","",D179*'Tablas-Tiempos'!D177*$D$178)</f>
        <v/>
      </c>
      <c r="G179" s="30"/>
      <c r="H179" s="208"/>
      <c r="L179" s="11"/>
      <c r="M179" s="11"/>
      <c r="N179" s="11"/>
      <c r="O179" s="11"/>
      <c r="P179" s="11"/>
      <c r="Q179" s="11"/>
    </row>
    <row r="180" spans="2:17" x14ac:dyDescent="0.25">
      <c r="C180" s="31"/>
      <c r="D180" s="32"/>
      <c r="E180" s="32"/>
      <c r="F180" s="32"/>
      <c r="G180" s="32"/>
      <c r="H180" s="26"/>
      <c r="L180" s="11"/>
      <c r="M180" s="11"/>
      <c r="N180" s="11"/>
      <c r="O180" s="11"/>
      <c r="P180" s="11"/>
      <c r="Q180" s="11"/>
    </row>
    <row r="181" spans="2:17" ht="16.5" customHeight="1" x14ac:dyDescent="0.25">
      <c r="B181" s="60" t="s">
        <v>216</v>
      </c>
      <c r="C181" s="60"/>
      <c r="D181" s="61"/>
      <c r="E181" s="255" t="s">
        <v>195</v>
      </c>
      <c r="F181" s="255"/>
      <c r="G181" s="255"/>
      <c r="H181" s="61"/>
      <c r="L181" s="11"/>
      <c r="M181" s="11"/>
      <c r="N181" s="11"/>
      <c r="O181" s="11"/>
      <c r="P181" s="11"/>
      <c r="Q181" s="11"/>
    </row>
    <row r="182" spans="2:17" x14ac:dyDescent="0.25">
      <c r="B182" s="62" t="s">
        <v>6</v>
      </c>
      <c r="C182" s="62"/>
      <c r="D182" s="63"/>
      <c r="E182" s="63" t="s">
        <v>8</v>
      </c>
      <c r="F182" s="63" t="s">
        <v>9</v>
      </c>
      <c r="G182" s="63" t="s">
        <v>10</v>
      </c>
      <c r="H182" s="63" t="s">
        <v>506</v>
      </c>
      <c r="L182" s="11"/>
      <c r="M182" s="11"/>
      <c r="N182" s="11"/>
      <c r="O182" s="11"/>
      <c r="P182" s="11"/>
      <c r="Q182" s="11"/>
    </row>
    <row r="183" spans="2:17" x14ac:dyDescent="0.25">
      <c r="B183" s="12" t="s">
        <v>217</v>
      </c>
      <c r="C183" s="49" t="s">
        <v>197</v>
      </c>
      <c r="D183" s="211"/>
      <c r="E183" s="51" t="str">
        <f>IF($D$183="","",$D$183*'Tablas-Tiempos'!C182)</f>
        <v/>
      </c>
      <c r="F183" s="51" t="str">
        <f>IF($D$183="","",$D$183*'Tablas-Tiempos'!D182)</f>
        <v/>
      </c>
      <c r="G183" s="51"/>
      <c r="H183" s="208"/>
      <c r="L183" s="11"/>
      <c r="M183" s="11"/>
      <c r="N183" s="11"/>
      <c r="O183" s="11"/>
      <c r="P183" s="11"/>
      <c r="Q183" s="11"/>
    </row>
    <row r="184" spans="2:17" x14ac:dyDescent="0.25">
      <c r="B184" s="12" t="s">
        <v>218</v>
      </c>
      <c r="C184" s="29" t="s">
        <v>215</v>
      </c>
      <c r="D184" s="207"/>
      <c r="E184" s="45" t="str">
        <f>IF(D184="","",D184*'Tablas-Tiempos'!C183*$D$183)</f>
        <v/>
      </c>
      <c r="F184" s="30" t="str">
        <f>IF(D184="","",D184*'Tablas-Tiempos'!D183*$D$183)</f>
        <v/>
      </c>
      <c r="G184" s="30"/>
      <c r="H184" s="208"/>
      <c r="L184" s="11"/>
      <c r="M184" s="11"/>
      <c r="N184" s="11"/>
      <c r="O184" s="11"/>
      <c r="P184" s="11"/>
      <c r="Q184" s="11"/>
    </row>
    <row r="185" spans="2:17" x14ac:dyDescent="0.25">
      <c r="C185" s="31"/>
      <c r="D185" s="32"/>
      <c r="E185" s="32"/>
      <c r="F185" s="32"/>
      <c r="G185" s="32"/>
      <c r="H185" s="26"/>
      <c r="L185" s="11"/>
      <c r="M185" s="11"/>
      <c r="N185" s="11"/>
      <c r="O185" s="11"/>
      <c r="P185" s="11"/>
      <c r="Q185" s="11"/>
    </row>
    <row r="186" spans="2:17" ht="16.5" customHeight="1" x14ac:dyDescent="0.25">
      <c r="B186" s="60" t="s">
        <v>219</v>
      </c>
      <c r="C186" s="60"/>
      <c r="D186" s="61"/>
      <c r="E186" s="255" t="s">
        <v>195</v>
      </c>
      <c r="F186" s="255"/>
      <c r="G186" s="255"/>
      <c r="H186" s="61"/>
      <c r="L186" s="11"/>
      <c r="M186" s="11"/>
      <c r="N186" s="11"/>
      <c r="O186" s="11"/>
      <c r="P186" s="11"/>
      <c r="Q186" s="11"/>
    </row>
    <row r="187" spans="2:17" x14ac:dyDescent="0.25">
      <c r="B187" s="62" t="s">
        <v>6</v>
      </c>
      <c r="C187" s="62"/>
      <c r="D187" s="63"/>
      <c r="E187" s="63" t="s">
        <v>8</v>
      </c>
      <c r="F187" s="63" t="s">
        <v>9</v>
      </c>
      <c r="G187" s="63" t="s">
        <v>10</v>
      </c>
      <c r="H187" s="63" t="s">
        <v>506</v>
      </c>
      <c r="L187" s="11"/>
      <c r="M187" s="11"/>
      <c r="N187" s="11"/>
      <c r="O187" s="11"/>
      <c r="P187" s="11"/>
      <c r="Q187" s="11"/>
    </row>
    <row r="188" spans="2:17" x14ac:dyDescent="0.25">
      <c r="B188" s="12" t="s">
        <v>220</v>
      </c>
      <c r="C188" s="49" t="s">
        <v>197</v>
      </c>
      <c r="D188" s="211"/>
      <c r="E188" s="51" t="str">
        <f>IF($D$188="","",$D$188*'Tablas-Tiempos'!C188)</f>
        <v/>
      </c>
      <c r="F188" s="51" t="str">
        <f>IF($D$188="","",$D$188*'Tablas-Tiempos'!D188)</f>
        <v/>
      </c>
      <c r="G188" s="51"/>
      <c r="H188" s="208"/>
      <c r="L188" s="11"/>
      <c r="M188" s="11"/>
      <c r="N188" s="11"/>
      <c r="O188" s="11"/>
      <c r="P188" s="11"/>
      <c r="Q188" s="11"/>
    </row>
    <row r="189" spans="2:17" x14ac:dyDescent="0.25">
      <c r="B189" s="12" t="s">
        <v>221</v>
      </c>
      <c r="C189" s="29" t="s">
        <v>222</v>
      </c>
      <c r="D189" s="207"/>
      <c r="E189" s="30" t="str">
        <f>IF(D189="","",D189*'Tablas-Tiempos'!C189*$D$188)</f>
        <v/>
      </c>
      <c r="F189" s="30"/>
      <c r="G189" s="30"/>
      <c r="H189" s="208"/>
      <c r="L189" s="11"/>
      <c r="M189" s="11"/>
      <c r="N189" s="11"/>
      <c r="O189" s="11"/>
      <c r="P189" s="11"/>
      <c r="Q189" s="11"/>
    </row>
    <row r="190" spans="2:17" x14ac:dyDescent="0.25">
      <c r="C190" s="31"/>
      <c r="D190" s="32"/>
      <c r="E190" s="32"/>
      <c r="F190" s="32"/>
      <c r="G190" s="32"/>
      <c r="H190" s="26"/>
      <c r="L190" s="11"/>
      <c r="M190" s="11"/>
      <c r="N190" s="11"/>
      <c r="O190" s="11"/>
      <c r="P190" s="11"/>
      <c r="Q190" s="11"/>
    </row>
    <row r="191" spans="2:17" ht="16.5" customHeight="1" x14ac:dyDescent="0.25">
      <c r="B191" s="60" t="s">
        <v>223</v>
      </c>
      <c r="C191" s="60"/>
      <c r="D191" s="61"/>
      <c r="E191" s="255" t="s">
        <v>195</v>
      </c>
      <c r="F191" s="255"/>
      <c r="G191" s="255"/>
      <c r="H191" s="61"/>
      <c r="L191" s="11"/>
      <c r="M191" s="11"/>
      <c r="N191" s="11"/>
      <c r="O191" s="11"/>
      <c r="P191" s="11"/>
      <c r="Q191" s="11"/>
    </row>
    <row r="192" spans="2:17" x14ac:dyDescent="0.25">
      <c r="B192" s="62" t="s">
        <v>6</v>
      </c>
      <c r="C192" s="62"/>
      <c r="D192" s="63"/>
      <c r="E192" s="63" t="s">
        <v>8</v>
      </c>
      <c r="F192" s="63" t="s">
        <v>9</v>
      </c>
      <c r="G192" s="63" t="s">
        <v>10</v>
      </c>
      <c r="H192" s="63" t="s">
        <v>506</v>
      </c>
      <c r="L192" s="11"/>
      <c r="M192" s="11"/>
      <c r="N192" s="11"/>
      <c r="O192" s="11"/>
      <c r="P192" s="11"/>
      <c r="Q192" s="11"/>
    </row>
    <row r="193" spans="2:17" x14ac:dyDescent="0.25">
      <c r="B193" s="12" t="s">
        <v>224</v>
      </c>
      <c r="C193" s="29" t="s">
        <v>197</v>
      </c>
      <c r="D193" s="207"/>
      <c r="E193" s="64" t="str">
        <f>IF($D$193="","",$D$193*'Tablas-Tiempos'!C194)</f>
        <v/>
      </c>
      <c r="F193" s="64" t="str">
        <f>IF($D$193="","",$D$193*'Tablas-Tiempos'!D194)</f>
        <v/>
      </c>
      <c r="G193" s="64" t="str">
        <f>IF($D$193="","",$D$193*'Tablas-Tiempos'!E194)</f>
        <v/>
      </c>
      <c r="H193" s="208"/>
      <c r="L193" s="11"/>
      <c r="M193" s="11"/>
      <c r="N193" s="11"/>
      <c r="O193" s="11"/>
      <c r="P193" s="11"/>
      <c r="Q193" s="11"/>
    </row>
    <row r="194" spans="2:17" x14ac:dyDescent="0.25">
      <c r="C194" s="31"/>
      <c r="D194" s="32"/>
      <c r="E194" s="32"/>
      <c r="F194" s="32"/>
      <c r="G194" s="32"/>
      <c r="H194" s="26"/>
      <c r="L194" s="11"/>
      <c r="M194" s="11"/>
      <c r="N194" s="11"/>
      <c r="O194" s="11"/>
      <c r="P194" s="11"/>
      <c r="Q194" s="11"/>
    </row>
    <row r="195" spans="2:17" ht="16.5" customHeight="1" x14ac:dyDescent="0.25">
      <c r="B195" s="60" t="s">
        <v>225</v>
      </c>
      <c r="C195" s="60"/>
      <c r="D195" s="61"/>
      <c r="E195" s="255" t="s">
        <v>195</v>
      </c>
      <c r="F195" s="255"/>
      <c r="G195" s="255"/>
      <c r="H195" s="61"/>
      <c r="L195" s="11"/>
      <c r="M195" s="11"/>
      <c r="N195" s="11"/>
      <c r="O195" s="11"/>
      <c r="P195" s="11"/>
      <c r="Q195" s="11"/>
    </row>
    <row r="196" spans="2:17" x14ac:dyDescent="0.25">
      <c r="B196" s="62" t="s">
        <v>6</v>
      </c>
      <c r="C196" s="62"/>
      <c r="D196" s="63"/>
      <c r="E196" s="63" t="s">
        <v>8</v>
      </c>
      <c r="F196" s="63" t="s">
        <v>9</v>
      </c>
      <c r="G196" s="63" t="s">
        <v>10</v>
      </c>
      <c r="H196" s="63" t="s">
        <v>506</v>
      </c>
      <c r="L196" s="11"/>
      <c r="M196" s="11"/>
      <c r="N196" s="11"/>
      <c r="O196" s="11"/>
      <c r="P196" s="11"/>
      <c r="Q196" s="11"/>
    </row>
    <row r="197" spans="2:17" x14ac:dyDescent="0.25">
      <c r="B197" s="12" t="s">
        <v>226</v>
      </c>
      <c r="C197" s="24" t="s">
        <v>197</v>
      </c>
      <c r="D197" s="206"/>
      <c r="E197" s="25" t="str">
        <f>IF($D$197="","",$D$197*'Tablas-Tiempos'!C199)</f>
        <v/>
      </c>
      <c r="F197" s="25" t="str">
        <f>IF($D$197="","",$D$197*'Tablas-Tiempos'!D199)</f>
        <v/>
      </c>
      <c r="G197" s="25"/>
      <c r="H197" s="208"/>
      <c r="L197" s="11"/>
      <c r="M197" s="11"/>
      <c r="N197" s="11"/>
      <c r="O197" s="11"/>
      <c r="P197" s="11"/>
      <c r="Q197" s="11"/>
    </row>
    <row r="198" spans="2:17" x14ac:dyDescent="0.25">
      <c r="B198" s="12" t="s">
        <v>227</v>
      </c>
      <c r="C198" s="49" t="s">
        <v>199</v>
      </c>
      <c r="D198" s="211"/>
      <c r="E198" s="51" t="str">
        <f>IF(D198="","",D198*'Tablas-Tiempos'!C200*$D$197)</f>
        <v/>
      </c>
      <c r="F198" s="51" t="str">
        <f>IF(D198="","",D198*'Tablas-Tiempos'!D200*$D$197)</f>
        <v/>
      </c>
      <c r="G198" s="51"/>
      <c r="H198" s="208"/>
      <c r="L198" s="11"/>
      <c r="M198" s="11"/>
      <c r="N198" s="11"/>
      <c r="O198" s="11"/>
      <c r="P198" s="11"/>
      <c r="Q198" s="11"/>
    </row>
    <row r="199" spans="2:17" x14ac:dyDescent="0.25">
      <c r="B199" s="12" t="s">
        <v>228</v>
      </c>
      <c r="C199" s="29" t="s">
        <v>222</v>
      </c>
      <c r="D199" s="207"/>
      <c r="E199" s="30" t="str">
        <f>IF(D199="","",D199*'Tablas-Tiempos'!C201)</f>
        <v/>
      </c>
      <c r="F199" s="30" t="str">
        <f>IF(D199="","",D199*'Tablas-Tiempos'!D201)</f>
        <v/>
      </c>
      <c r="G199" s="30"/>
      <c r="H199" s="208"/>
      <c r="L199" s="11"/>
      <c r="M199" s="11"/>
      <c r="N199" s="11"/>
      <c r="O199" s="11"/>
      <c r="P199" s="11"/>
      <c r="Q199" s="11"/>
    </row>
    <row r="200" spans="2:17" x14ac:dyDescent="0.25">
      <c r="C200" s="31"/>
      <c r="D200" s="32"/>
      <c r="E200" s="32"/>
      <c r="F200" s="32"/>
      <c r="G200" s="32"/>
      <c r="H200" s="26"/>
      <c r="L200" s="11"/>
      <c r="M200" s="11"/>
      <c r="N200" s="11"/>
      <c r="O200" s="11"/>
      <c r="P200" s="11"/>
      <c r="Q200" s="11"/>
    </row>
    <row r="201" spans="2:17" ht="16.5" customHeight="1" x14ac:dyDescent="0.25">
      <c r="B201" s="60" t="s">
        <v>229</v>
      </c>
      <c r="C201" s="60"/>
      <c r="D201" s="61"/>
      <c r="E201" s="255" t="s">
        <v>195</v>
      </c>
      <c r="F201" s="255"/>
      <c r="G201" s="255"/>
      <c r="H201" s="61"/>
      <c r="L201" s="11"/>
      <c r="M201" s="11"/>
      <c r="N201" s="11"/>
      <c r="O201" s="11"/>
      <c r="P201" s="11"/>
      <c r="Q201" s="11"/>
    </row>
    <row r="202" spans="2:17" x14ac:dyDescent="0.25">
      <c r="B202" s="62" t="s">
        <v>6</v>
      </c>
      <c r="C202" s="62"/>
      <c r="D202" s="63"/>
      <c r="E202" s="63" t="s">
        <v>8</v>
      </c>
      <c r="F202" s="63" t="s">
        <v>9</v>
      </c>
      <c r="G202" s="63" t="s">
        <v>10</v>
      </c>
      <c r="H202" s="63" t="s">
        <v>506</v>
      </c>
      <c r="L202" s="11"/>
      <c r="M202" s="11"/>
      <c r="N202" s="11"/>
      <c r="O202" s="11"/>
      <c r="P202" s="11"/>
      <c r="Q202" s="11"/>
    </row>
    <row r="203" spans="2:17" x14ac:dyDescent="0.25">
      <c r="B203" s="12" t="s">
        <v>230</v>
      </c>
      <c r="C203" s="29" t="s">
        <v>197</v>
      </c>
      <c r="D203" s="207"/>
      <c r="E203" s="30" t="str">
        <f>IF($D$203="","",$D$203*'Tablas-Tiempos'!C206)</f>
        <v/>
      </c>
      <c r="F203" s="30" t="str">
        <f>IF($D$203="","",$D$203*'Tablas-Tiempos'!D206)</f>
        <v/>
      </c>
      <c r="G203" s="30" t="str">
        <f>IF($D$203="","",$D$203*'Tablas-Tiempos'!E206)</f>
        <v/>
      </c>
      <c r="H203" s="208"/>
      <c r="L203" s="11"/>
      <c r="M203" s="11"/>
      <c r="N203" s="11"/>
      <c r="O203" s="11"/>
      <c r="P203" s="11"/>
      <c r="Q203" s="11"/>
    </row>
    <row r="204" spans="2:17" x14ac:dyDescent="0.25">
      <c r="C204" s="31"/>
      <c r="D204" s="32"/>
      <c r="E204" s="32"/>
      <c r="F204" s="32"/>
      <c r="G204" s="32"/>
      <c r="H204" s="26"/>
      <c r="L204" s="11"/>
      <c r="M204" s="11"/>
      <c r="N204" s="11"/>
      <c r="O204" s="11"/>
      <c r="P204" s="11"/>
      <c r="Q204" s="11"/>
    </row>
    <row r="205" spans="2:17" ht="16.5" customHeight="1" x14ac:dyDescent="0.25">
      <c r="B205" s="60" t="s">
        <v>231</v>
      </c>
      <c r="C205" s="60"/>
      <c r="D205" s="61"/>
      <c r="E205" s="255" t="s">
        <v>195</v>
      </c>
      <c r="F205" s="255"/>
      <c r="G205" s="255"/>
      <c r="H205" s="61"/>
      <c r="L205" s="11"/>
      <c r="M205" s="11"/>
      <c r="N205" s="11"/>
      <c r="O205" s="11"/>
      <c r="P205" s="11"/>
      <c r="Q205" s="11"/>
    </row>
    <row r="206" spans="2:17" x14ac:dyDescent="0.25">
      <c r="B206" s="62" t="s">
        <v>6</v>
      </c>
      <c r="C206" s="62"/>
      <c r="D206" s="63"/>
      <c r="E206" s="63" t="s">
        <v>8</v>
      </c>
      <c r="F206" s="63" t="s">
        <v>9</v>
      </c>
      <c r="G206" s="63" t="s">
        <v>10</v>
      </c>
      <c r="H206" s="63" t="s">
        <v>506</v>
      </c>
      <c r="L206" s="11"/>
      <c r="M206" s="11"/>
      <c r="N206" s="11"/>
      <c r="O206" s="11"/>
      <c r="P206" s="11"/>
      <c r="Q206" s="11"/>
    </row>
    <row r="207" spans="2:17" x14ac:dyDescent="0.25">
      <c r="B207" s="12" t="s">
        <v>232</v>
      </c>
      <c r="C207" s="29" t="s">
        <v>197</v>
      </c>
      <c r="D207" s="207"/>
      <c r="E207" s="30" t="str">
        <f>IF($D$207="","",$D$207*'Tablas-Tiempos'!C211)</f>
        <v/>
      </c>
      <c r="F207" s="30"/>
      <c r="G207" s="30"/>
      <c r="H207" s="208"/>
      <c r="L207" s="11"/>
      <c r="M207" s="11"/>
      <c r="N207" s="11"/>
      <c r="O207" s="11"/>
      <c r="P207" s="11"/>
      <c r="Q207" s="11"/>
    </row>
    <row r="208" spans="2:17" x14ac:dyDescent="0.25">
      <c r="C208" s="31"/>
      <c r="D208" s="32"/>
      <c r="E208" s="32"/>
      <c r="F208" s="32"/>
      <c r="G208" s="32"/>
      <c r="H208" s="26"/>
      <c r="L208" s="11"/>
      <c r="M208" s="11"/>
      <c r="N208" s="11"/>
      <c r="O208" s="11"/>
      <c r="P208" s="11"/>
      <c r="Q208" s="11"/>
    </row>
    <row r="209" spans="2:17" ht="16.5" customHeight="1" x14ac:dyDescent="0.25">
      <c r="B209" s="60" t="s">
        <v>233</v>
      </c>
      <c r="C209" s="60"/>
      <c r="D209" s="61"/>
      <c r="E209" s="255" t="s">
        <v>195</v>
      </c>
      <c r="F209" s="255"/>
      <c r="G209" s="255"/>
      <c r="H209" s="61"/>
      <c r="L209" s="11"/>
      <c r="M209" s="11"/>
      <c r="N209" s="11"/>
      <c r="O209" s="11"/>
      <c r="P209" s="11"/>
      <c r="Q209" s="11"/>
    </row>
    <row r="210" spans="2:17" x14ac:dyDescent="0.25">
      <c r="B210" s="62" t="s">
        <v>6</v>
      </c>
      <c r="C210" s="62"/>
      <c r="D210" s="65" t="s">
        <v>183</v>
      </c>
      <c r="E210" s="63" t="s">
        <v>8</v>
      </c>
      <c r="F210" s="63" t="s">
        <v>9</v>
      </c>
      <c r="G210" s="63" t="s">
        <v>10</v>
      </c>
      <c r="H210" s="63" t="s">
        <v>506</v>
      </c>
      <c r="L210" s="11"/>
      <c r="M210" s="11"/>
      <c r="N210" s="11"/>
      <c r="O210" s="11"/>
      <c r="P210" s="11"/>
      <c r="Q210" s="11"/>
    </row>
    <row r="211" spans="2:17" x14ac:dyDescent="0.25">
      <c r="B211" s="12" t="s">
        <v>234</v>
      </c>
      <c r="C211" s="24" t="s">
        <v>235</v>
      </c>
      <c r="D211" s="206"/>
      <c r="E211" s="33" t="str">
        <f>IF($D$211="","",$D$211*'Tablas-Tiempos'!C216)</f>
        <v/>
      </c>
      <c r="F211" s="33" t="str">
        <f>IF($D$211="","",$D$211*'Tablas-Tiempos'!D216)</f>
        <v/>
      </c>
      <c r="G211" s="25" t="str">
        <f>IF($D$211="","",$D$211*'Tablas-Tiempos'!E216)</f>
        <v/>
      </c>
      <c r="H211" s="208"/>
      <c r="K211" s="35"/>
      <c r="L211" s="35"/>
      <c r="M211" s="35"/>
      <c r="N211" s="11"/>
      <c r="O211" s="11"/>
      <c r="P211" s="11"/>
      <c r="Q211" s="11"/>
    </row>
    <row r="212" spans="2:17" x14ac:dyDescent="0.25">
      <c r="B212" s="12" t="s">
        <v>236</v>
      </c>
      <c r="C212" s="29" t="s">
        <v>237</v>
      </c>
      <c r="D212" s="207"/>
      <c r="E212" s="45" t="str">
        <f>IF($D$212="","",$D$212*'Tablas-Tiempos'!C216)</f>
        <v/>
      </c>
      <c r="F212" s="45" t="str">
        <f>IF($D$212="","",$D$212*'Tablas-Tiempos'!D216)</f>
        <v/>
      </c>
      <c r="G212" s="30" t="str">
        <f>IF($D$212="","",$D$212*'Tablas-Tiempos'!E216)</f>
        <v/>
      </c>
      <c r="H212" s="208"/>
      <c r="L212" s="11"/>
      <c r="M212" s="11"/>
      <c r="N212" s="11"/>
      <c r="O212" s="11"/>
      <c r="P212" s="11"/>
      <c r="Q212" s="11"/>
    </row>
    <row r="213" spans="2:17" x14ac:dyDescent="0.25">
      <c r="C213" s="31"/>
      <c r="D213" s="32"/>
      <c r="E213" s="32"/>
      <c r="F213" s="32"/>
      <c r="G213" s="32"/>
      <c r="H213" s="26"/>
      <c r="L213" s="11"/>
      <c r="M213" s="11"/>
      <c r="N213" s="11"/>
      <c r="O213" s="11"/>
      <c r="P213" s="11"/>
      <c r="Q213" s="11"/>
    </row>
    <row r="214" spans="2:17" ht="16.5" customHeight="1" x14ac:dyDescent="0.25">
      <c r="B214" s="60" t="s">
        <v>238</v>
      </c>
      <c r="C214" s="60"/>
      <c r="D214" s="61"/>
      <c r="E214" s="255" t="s">
        <v>109</v>
      </c>
      <c r="F214" s="255"/>
      <c r="G214" s="255"/>
      <c r="H214" s="61"/>
      <c r="L214" s="11"/>
      <c r="M214" s="11"/>
      <c r="N214" s="11"/>
      <c r="O214" s="11"/>
      <c r="P214" s="11"/>
      <c r="Q214" s="11"/>
    </row>
    <row r="215" spans="2:17" x14ac:dyDescent="0.25">
      <c r="B215" s="62" t="s">
        <v>6</v>
      </c>
      <c r="C215" s="62"/>
      <c r="D215" s="63"/>
      <c r="E215" s="63" t="s">
        <v>8</v>
      </c>
      <c r="F215" s="63" t="s">
        <v>9</v>
      </c>
      <c r="G215" s="63" t="s">
        <v>10</v>
      </c>
      <c r="H215" s="63" t="s">
        <v>506</v>
      </c>
      <c r="L215" s="11"/>
      <c r="M215" s="11"/>
      <c r="N215" s="11"/>
      <c r="O215" s="11"/>
      <c r="P215" s="11"/>
      <c r="Q215" s="11"/>
    </row>
    <row r="216" spans="2:17" x14ac:dyDescent="0.25">
      <c r="B216" s="12" t="s">
        <v>239</v>
      </c>
      <c r="C216" s="29" t="s">
        <v>240</v>
      </c>
      <c r="D216" s="66"/>
      <c r="E216" s="67" t="str">
        <f>IF(SUM(D162,D170,D178,D183,D188,D197)&gt;0,'Tablas-Tiempos'!C221,"")</f>
        <v/>
      </c>
      <c r="F216" s="68" t="str">
        <f>IF(SUM(D162,D170,D178,D183,D188,D197)&gt;0,'Tablas-Tiempos'!D221,"")</f>
        <v/>
      </c>
      <c r="G216" s="68" t="str">
        <f>IF(SUM(D162,D170,D178,D183,D188,D197)&gt;0,'Tablas-Tiempos'!E221,"")</f>
        <v/>
      </c>
      <c r="H216" s="208"/>
      <c r="L216" s="11"/>
      <c r="M216" s="11"/>
      <c r="N216" s="11"/>
      <c r="O216" s="11"/>
      <c r="P216" s="11"/>
      <c r="Q216" s="11"/>
    </row>
    <row r="217" spans="2:17" x14ac:dyDescent="0.25">
      <c r="C217" s="31"/>
      <c r="D217" s="32"/>
      <c r="E217" s="32"/>
      <c r="F217" s="32"/>
      <c r="G217" s="32"/>
      <c r="H217" s="26"/>
      <c r="L217" s="11"/>
      <c r="M217" s="11"/>
      <c r="N217" s="11"/>
      <c r="O217" s="11"/>
      <c r="P217" s="11"/>
      <c r="Q217" s="11"/>
    </row>
    <row r="218" spans="2:17" ht="16.5" customHeight="1" x14ac:dyDescent="0.25">
      <c r="B218" s="60" t="s">
        <v>241</v>
      </c>
      <c r="C218" s="60"/>
      <c r="D218" s="61"/>
      <c r="E218" s="255" t="s">
        <v>195</v>
      </c>
      <c r="F218" s="255"/>
      <c r="G218" s="255"/>
      <c r="H218" s="61"/>
      <c r="L218" s="11"/>
      <c r="M218" s="11"/>
      <c r="N218" s="11"/>
      <c r="O218" s="11"/>
      <c r="P218" s="11"/>
      <c r="Q218" s="11"/>
    </row>
    <row r="219" spans="2:17" x14ac:dyDescent="0.25">
      <c r="B219" s="62" t="s">
        <v>6</v>
      </c>
      <c r="C219" s="62"/>
      <c r="D219" s="63"/>
      <c r="E219" s="63" t="s">
        <v>8</v>
      </c>
      <c r="F219" s="63" t="s">
        <v>9</v>
      </c>
      <c r="G219" s="63" t="s">
        <v>10</v>
      </c>
      <c r="H219" s="63" t="s">
        <v>506</v>
      </c>
      <c r="L219" s="11"/>
      <c r="M219" s="11"/>
      <c r="N219" s="11"/>
      <c r="O219" s="11"/>
      <c r="P219" s="11"/>
      <c r="Q219" s="11"/>
    </row>
    <row r="220" spans="2:17" x14ac:dyDescent="0.25">
      <c r="B220" s="12" t="s">
        <v>242</v>
      </c>
      <c r="C220" s="29" t="s">
        <v>243</v>
      </c>
      <c r="D220" s="207"/>
      <c r="E220" s="45" t="str">
        <f>IF($D$220="","",$D$220*'Tablas-Tiempos'!C226)</f>
        <v/>
      </c>
      <c r="F220" s="45" t="str">
        <f>IF($D$220="","",$D$220*'Tablas-Tiempos'!D226)</f>
        <v/>
      </c>
      <c r="G220" s="54" t="str">
        <f>IF($D$220="","",$D$220*'Tablas-Tiempos'!E226)</f>
        <v/>
      </c>
      <c r="H220" s="208"/>
      <c r="L220" s="11"/>
      <c r="M220" s="11"/>
      <c r="N220" s="11"/>
      <c r="O220" s="11"/>
      <c r="P220" s="11"/>
      <c r="Q220" s="11"/>
    </row>
    <row r="221" spans="2:17" x14ac:dyDescent="0.25">
      <c r="C221" s="31"/>
      <c r="D221" s="32"/>
      <c r="E221" s="32"/>
      <c r="F221" s="32"/>
      <c r="G221" s="32"/>
      <c r="H221" s="26"/>
      <c r="L221" s="11"/>
      <c r="M221" s="11"/>
      <c r="N221" s="11"/>
      <c r="O221" s="11"/>
      <c r="P221" s="11"/>
      <c r="Q221" s="11"/>
    </row>
    <row r="222" spans="2:17" ht="16.5" customHeight="1" x14ac:dyDescent="0.25">
      <c r="B222" s="60" t="s">
        <v>244</v>
      </c>
      <c r="C222" s="60"/>
      <c r="D222" s="61"/>
      <c r="E222" s="255" t="s">
        <v>598</v>
      </c>
      <c r="F222" s="255"/>
      <c r="G222" s="255"/>
      <c r="H222" s="61"/>
      <c r="L222" s="11"/>
      <c r="M222" s="11"/>
      <c r="N222" s="11"/>
      <c r="O222" s="11"/>
      <c r="P222" s="11"/>
      <c r="Q222" s="11"/>
    </row>
    <row r="223" spans="2:17" x14ac:dyDescent="0.25">
      <c r="B223" s="62" t="s">
        <v>6</v>
      </c>
      <c r="C223" s="62"/>
      <c r="D223" s="63" t="s">
        <v>245</v>
      </c>
      <c r="E223" s="63" t="s">
        <v>8</v>
      </c>
      <c r="F223" s="63" t="s">
        <v>9</v>
      </c>
      <c r="G223" s="63" t="s">
        <v>10</v>
      </c>
      <c r="H223" s="63" t="s">
        <v>506</v>
      </c>
      <c r="L223" s="11"/>
      <c r="M223" s="11"/>
      <c r="N223" s="11"/>
      <c r="O223" s="11"/>
      <c r="P223" s="11"/>
      <c r="Q223" s="11"/>
    </row>
    <row r="224" spans="2:17" x14ac:dyDescent="0.25">
      <c r="B224" s="12" t="s">
        <v>246</v>
      </c>
      <c r="C224" s="24" t="s">
        <v>247</v>
      </c>
      <c r="D224" s="206"/>
      <c r="E224" s="33" t="str">
        <f>IF($D$224="","",$D$224*'Tablas-Tiempos'!C231)</f>
        <v/>
      </c>
      <c r="F224" s="33" t="str">
        <f>IF($D$224="","",$D$224*'Tablas-Tiempos'!D231)</f>
        <v/>
      </c>
      <c r="G224" s="33"/>
      <c r="H224" s="208"/>
      <c r="L224" s="11"/>
      <c r="M224" s="11"/>
      <c r="N224" s="11"/>
      <c r="O224" s="11"/>
      <c r="P224" s="11"/>
      <c r="Q224" s="11"/>
    </row>
    <row r="225" spans="2:17" x14ac:dyDescent="0.25">
      <c r="B225" s="12" t="s">
        <v>248</v>
      </c>
      <c r="C225" s="24" t="s">
        <v>249</v>
      </c>
      <c r="D225" s="206"/>
      <c r="E225" s="33" t="str">
        <f>IF($D$225="","",$D$225*'Tablas-Tiempos'!C232)</f>
        <v/>
      </c>
      <c r="F225" s="33" t="str">
        <f>IF($D$225="","",$D$225*'Tablas-Tiempos'!D232)</f>
        <v/>
      </c>
      <c r="G225" s="33"/>
      <c r="H225" s="208"/>
      <c r="L225" s="11"/>
      <c r="M225" s="11"/>
      <c r="N225" s="11"/>
      <c r="O225" s="11"/>
      <c r="P225" s="11"/>
      <c r="Q225" s="11"/>
    </row>
    <row r="226" spans="2:17" x14ac:dyDescent="0.25">
      <c r="B226" s="12" t="s">
        <v>250</v>
      </c>
      <c r="C226" s="49" t="s">
        <v>251</v>
      </c>
      <c r="D226" s="206"/>
      <c r="E226" s="33" t="str">
        <f>IF($D$226="","",$D$226*'Tablas-Tiempos'!C233)</f>
        <v/>
      </c>
      <c r="F226" s="33" t="str">
        <f>IF($D$226="","",$D$226*'Tablas-Tiempos'!D233)</f>
        <v/>
      </c>
      <c r="G226" s="33"/>
      <c r="H226" s="208"/>
      <c r="L226" s="11"/>
      <c r="M226" s="11"/>
      <c r="N226" s="11"/>
      <c r="O226" s="11"/>
      <c r="P226" s="11"/>
      <c r="Q226" s="11"/>
    </row>
    <row r="227" spans="2:17" x14ac:dyDescent="0.25">
      <c r="B227" s="12" t="s">
        <v>252</v>
      </c>
      <c r="C227" s="24" t="s">
        <v>253</v>
      </c>
      <c r="D227" s="206"/>
      <c r="E227" s="33" t="str">
        <f>IF($D$227="","",$D$227*'Tablas-Tiempos'!C234)</f>
        <v/>
      </c>
      <c r="F227" s="44" t="str">
        <f>IF($D$227="","",$D$227*'Tablas-Tiempos'!D234)</f>
        <v/>
      </c>
      <c r="G227" s="44" t="str">
        <f>IF($D$227="","",$D$227*'Tablas-Tiempos'!E234)</f>
        <v/>
      </c>
      <c r="H227" s="208"/>
      <c r="L227" s="11"/>
      <c r="M227" s="11"/>
      <c r="N227" s="11"/>
      <c r="O227" s="11"/>
      <c r="P227" s="11"/>
      <c r="Q227" s="11"/>
    </row>
    <row r="228" spans="2:17" x14ac:dyDescent="0.25">
      <c r="B228" s="12" t="s">
        <v>254</v>
      </c>
      <c r="C228" s="49" t="s">
        <v>255</v>
      </c>
      <c r="D228" s="206"/>
      <c r="E228" s="33" t="str">
        <f>IF($D$228="","",$D$228*'Tablas-Tiempos'!C235)</f>
        <v/>
      </c>
      <c r="F228" s="44" t="str">
        <f>IF($D$228="","",$D$228*'Tablas-Tiempos'!D235)</f>
        <v/>
      </c>
      <c r="G228" s="44" t="str">
        <f>IF($D$228="","",$D$228*'Tablas-Tiempos'!E235)</f>
        <v/>
      </c>
      <c r="H228" s="208"/>
      <c r="I228" s="35"/>
      <c r="L228" s="11"/>
      <c r="M228" s="11"/>
      <c r="N228" s="11"/>
      <c r="O228" s="11"/>
      <c r="P228" s="11"/>
      <c r="Q228" s="11"/>
    </row>
    <row r="229" spans="2:17" x14ac:dyDescent="0.25">
      <c r="B229" s="12" t="s">
        <v>256</v>
      </c>
      <c r="C229" s="24" t="s">
        <v>257</v>
      </c>
      <c r="D229" s="206"/>
      <c r="E229" s="33" t="str">
        <f>IF($D$229="","",$D$229*'Tablas-Tiempos'!C236)</f>
        <v/>
      </c>
      <c r="F229" s="33"/>
      <c r="G229" s="33"/>
      <c r="H229" s="208"/>
      <c r="L229" s="11"/>
      <c r="M229" s="11"/>
      <c r="N229" s="11"/>
      <c r="O229" s="11"/>
      <c r="P229" s="11"/>
      <c r="Q229" s="11"/>
    </row>
    <row r="230" spans="2:17" x14ac:dyDescent="0.25">
      <c r="B230" s="12" t="s">
        <v>258</v>
      </c>
      <c r="C230" s="49" t="s">
        <v>577</v>
      </c>
      <c r="D230" s="211"/>
      <c r="E230" s="33" t="str">
        <f>IF($D$230="","",$D$230*'Tablas-Tiempos'!C237)</f>
        <v/>
      </c>
      <c r="F230" s="33" t="str">
        <f>IF($D$230="","",$D$230*'Tablas-Tiempos'!D237)</f>
        <v/>
      </c>
      <c r="G230" s="33"/>
      <c r="H230" s="208"/>
      <c r="L230" s="11"/>
      <c r="M230" s="11"/>
      <c r="N230" s="11"/>
      <c r="O230" s="11"/>
      <c r="P230" s="11"/>
      <c r="Q230" s="11"/>
    </row>
    <row r="231" spans="2:17" x14ac:dyDescent="0.25">
      <c r="B231" s="12" t="s">
        <v>259</v>
      </c>
      <c r="C231" s="29" t="s">
        <v>260</v>
      </c>
      <c r="D231" s="207"/>
      <c r="E231" s="45" t="str">
        <f>IF($D$231="","",$D$231*'Tablas-Tiempos'!C238)</f>
        <v/>
      </c>
      <c r="F231" s="45"/>
      <c r="G231" s="45"/>
      <c r="H231" s="208"/>
      <c r="L231" s="11"/>
      <c r="M231" s="11"/>
      <c r="N231" s="11"/>
      <c r="O231" s="11"/>
      <c r="P231" s="11"/>
      <c r="Q231" s="11"/>
    </row>
    <row r="232" spans="2:17" x14ac:dyDescent="0.25">
      <c r="C232" s="31"/>
      <c r="D232" s="32"/>
      <c r="E232" s="32"/>
      <c r="F232" s="32"/>
      <c r="G232" s="32"/>
      <c r="H232" s="26"/>
      <c r="L232" s="11"/>
      <c r="M232" s="11"/>
      <c r="N232" s="11"/>
      <c r="O232" s="11"/>
      <c r="P232" s="11"/>
      <c r="Q232" s="11"/>
    </row>
    <row r="233" spans="2:17" ht="16.5" customHeight="1" x14ac:dyDescent="0.25">
      <c r="B233" s="60" t="s">
        <v>261</v>
      </c>
      <c r="C233" s="60"/>
      <c r="D233" s="61"/>
      <c r="E233" s="255" t="s">
        <v>599</v>
      </c>
      <c r="F233" s="255"/>
      <c r="G233" s="255"/>
      <c r="H233" s="61"/>
      <c r="L233" s="11"/>
      <c r="M233" s="11"/>
      <c r="N233" s="11"/>
      <c r="O233" s="11"/>
      <c r="P233" s="11"/>
      <c r="Q233" s="11"/>
    </row>
    <row r="234" spans="2:17" x14ac:dyDescent="0.25">
      <c r="B234" s="62" t="s">
        <v>6</v>
      </c>
      <c r="C234" s="62"/>
      <c r="D234" s="63"/>
      <c r="E234" s="63" t="s">
        <v>8</v>
      </c>
      <c r="F234" s="63" t="s">
        <v>9</v>
      </c>
      <c r="G234" s="63" t="s">
        <v>10</v>
      </c>
      <c r="H234" s="63" t="s">
        <v>506</v>
      </c>
      <c r="L234" s="11"/>
      <c r="M234" s="11"/>
      <c r="N234" s="11"/>
      <c r="O234" s="11"/>
      <c r="P234" s="11"/>
      <c r="Q234" s="11"/>
    </row>
    <row r="235" spans="2:17" x14ac:dyDescent="0.25">
      <c r="B235" s="12" t="s">
        <v>248</v>
      </c>
      <c r="C235" s="29" t="s">
        <v>262</v>
      </c>
      <c r="D235" s="207"/>
      <c r="E235" s="45" t="str">
        <f>IF($D$235="","",$D$235*'Tablas-Tiempos'!C243)</f>
        <v/>
      </c>
      <c r="F235" s="54" t="str">
        <f>IF($D$235="","",$D$235*'Tablas-Tiempos'!D243)</f>
        <v/>
      </c>
      <c r="G235" s="45" t="str">
        <f>IF($D$235="","",$D$235*'Tablas-Tiempos'!E243)</f>
        <v/>
      </c>
      <c r="H235" s="208"/>
      <c r="L235" s="11"/>
      <c r="M235" s="11"/>
      <c r="N235" s="11"/>
      <c r="O235" s="11"/>
      <c r="P235" s="11"/>
      <c r="Q235" s="11"/>
    </row>
    <row r="236" spans="2:17" x14ac:dyDescent="0.25">
      <c r="C236" s="31"/>
      <c r="D236" s="32"/>
      <c r="E236" s="32"/>
      <c r="F236" s="32"/>
      <c r="G236" s="32"/>
      <c r="H236" s="26"/>
      <c r="L236" s="11"/>
      <c r="M236" s="11"/>
      <c r="N236" s="11"/>
      <c r="O236" s="11"/>
      <c r="P236" s="11"/>
      <c r="Q236" s="11"/>
    </row>
    <row r="237" spans="2:17" ht="16.5" customHeight="1" x14ac:dyDescent="0.25">
      <c r="B237" s="60" t="s">
        <v>263</v>
      </c>
      <c r="C237" s="60"/>
      <c r="D237" s="61"/>
      <c r="E237" s="255" t="s">
        <v>597</v>
      </c>
      <c r="F237" s="255"/>
      <c r="G237" s="255"/>
      <c r="H237" s="61"/>
      <c r="L237" s="11"/>
      <c r="M237" s="11"/>
      <c r="N237" s="11"/>
      <c r="O237" s="11"/>
      <c r="P237" s="11"/>
      <c r="Q237" s="11"/>
    </row>
    <row r="238" spans="2:17" x14ac:dyDescent="0.25">
      <c r="B238" s="62" t="s">
        <v>6</v>
      </c>
      <c r="C238" s="62"/>
      <c r="D238" s="63"/>
      <c r="E238" s="63" t="s">
        <v>8</v>
      </c>
      <c r="F238" s="63" t="s">
        <v>9</v>
      </c>
      <c r="G238" s="63" t="s">
        <v>10</v>
      </c>
      <c r="H238" s="63" t="s">
        <v>506</v>
      </c>
      <c r="L238" s="11"/>
      <c r="M238" s="11"/>
      <c r="N238" s="11"/>
      <c r="O238" s="11"/>
      <c r="P238" s="11"/>
      <c r="Q238" s="11"/>
    </row>
    <row r="239" spans="2:17" x14ac:dyDescent="0.25">
      <c r="B239" s="12" t="s">
        <v>250</v>
      </c>
      <c r="C239" s="49" t="s">
        <v>264</v>
      </c>
      <c r="D239" s="206"/>
      <c r="E239" s="33" t="str">
        <f>IF($D$239="","",$D$239*'Tablas-Tiempos'!C248)</f>
        <v/>
      </c>
      <c r="F239" s="33" t="str">
        <f>IF($D$239="","",$D$239*'Tablas-Tiempos'!D248)</f>
        <v/>
      </c>
      <c r="G239" s="44"/>
      <c r="H239" s="208"/>
      <c r="L239" s="11"/>
      <c r="M239" s="11"/>
      <c r="N239" s="11"/>
      <c r="O239" s="11"/>
      <c r="P239" s="11"/>
      <c r="Q239" s="11"/>
    </row>
    <row r="240" spans="2:17" x14ac:dyDescent="0.25">
      <c r="B240" s="12" t="s">
        <v>252</v>
      </c>
      <c r="C240" s="24" t="s">
        <v>265</v>
      </c>
      <c r="D240" s="206"/>
      <c r="E240" s="33" t="str">
        <f>IF(D240="","",D240*'Tablas-Tiempos'!C248)</f>
        <v/>
      </c>
      <c r="F240" s="33" t="str">
        <f>IF(D240="","",D240*'Tablas-Tiempos'!D248)</f>
        <v/>
      </c>
      <c r="G240" s="25"/>
      <c r="H240" s="208"/>
      <c r="L240" s="11"/>
      <c r="M240" s="11"/>
      <c r="N240" s="11"/>
      <c r="O240" s="11"/>
      <c r="P240" s="11"/>
      <c r="Q240" s="11"/>
    </row>
    <row r="241" spans="2:17" x14ac:dyDescent="0.25">
      <c r="B241" s="12" t="s">
        <v>254</v>
      </c>
      <c r="C241" s="49" t="s">
        <v>266</v>
      </c>
      <c r="D241" s="206"/>
      <c r="E241" s="33" t="str">
        <f>IF(D241="","",D241*'Tablas-Tiempos'!C248)</f>
        <v/>
      </c>
      <c r="F241" s="33" t="str">
        <f>IF(D241="","",D241*'Tablas-Tiempos'!D248)</f>
        <v/>
      </c>
      <c r="G241" s="25"/>
      <c r="H241" s="208"/>
      <c r="L241" s="11"/>
      <c r="M241" s="11"/>
      <c r="N241" s="11"/>
      <c r="O241" s="11"/>
      <c r="P241" s="11"/>
      <c r="Q241" s="11"/>
    </row>
    <row r="242" spans="2:17" x14ac:dyDescent="0.25">
      <c r="B242" s="12" t="s">
        <v>256</v>
      </c>
      <c r="C242" s="49" t="s">
        <v>267</v>
      </c>
      <c r="D242" s="206"/>
      <c r="E242" s="33" t="str">
        <f>IF(D242="","",D242*'Tablas-Tiempos'!C248)</f>
        <v/>
      </c>
      <c r="F242" s="33" t="str">
        <f>IF(D242="","",D242*'Tablas-Tiempos'!D248)</f>
        <v/>
      </c>
      <c r="G242" s="25"/>
      <c r="H242" s="208"/>
      <c r="L242" s="11"/>
      <c r="M242" s="11"/>
      <c r="N242" s="11"/>
      <c r="O242" s="11"/>
      <c r="P242" s="11"/>
      <c r="Q242" s="11"/>
    </row>
    <row r="243" spans="2:17" x14ac:dyDescent="0.25">
      <c r="B243" s="12" t="s">
        <v>258</v>
      </c>
      <c r="C243" s="49" t="s">
        <v>268</v>
      </c>
      <c r="D243" s="206"/>
      <c r="E243" s="33" t="str">
        <f>IF(D243="","",D243*'Tablas-Tiempos'!C248)</f>
        <v/>
      </c>
      <c r="F243" s="33" t="str">
        <f>IF(D243="","",D243*'Tablas-Tiempos'!D248)</f>
        <v/>
      </c>
      <c r="G243" s="25"/>
      <c r="H243" s="208"/>
      <c r="L243" s="11"/>
      <c r="M243" s="11"/>
      <c r="N243" s="11"/>
      <c r="O243" s="11"/>
      <c r="P243" s="11"/>
      <c r="Q243" s="11"/>
    </row>
    <row r="244" spans="2:17" x14ac:dyDescent="0.25">
      <c r="B244" s="12" t="s">
        <v>259</v>
      </c>
      <c r="C244" s="49" t="s">
        <v>269</v>
      </c>
      <c r="D244" s="206"/>
      <c r="E244" s="33" t="str">
        <f>IF(D244="","",D244*'Tablas-Tiempos'!C248)</f>
        <v/>
      </c>
      <c r="F244" s="33" t="str">
        <f>IF(D244="","",D244*'Tablas-Tiempos'!D248)</f>
        <v/>
      </c>
      <c r="G244" s="25"/>
      <c r="H244" s="208"/>
      <c r="L244" s="11"/>
      <c r="M244" s="11"/>
      <c r="N244" s="11"/>
      <c r="O244" s="11"/>
      <c r="P244" s="11"/>
      <c r="Q244" s="11"/>
    </row>
    <row r="245" spans="2:17" x14ac:dyDescent="0.25">
      <c r="B245" s="12" t="s">
        <v>270</v>
      </c>
      <c r="C245" s="49" t="s">
        <v>271</v>
      </c>
      <c r="D245" s="206"/>
      <c r="E245" s="33" t="str">
        <f>IF(D245="","",D245*'Tablas-Tiempos'!C248)</f>
        <v/>
      </c>
      <c r="F245" s="33" t="str">
        <f>IF(D245="","",D245*'Tablas-Tiempos'!D248)</f>
        <v/>
      </c>
      <c r="G245" s="44"/>
      <c r="H245" s="208"/>
      <c r="L245" s="11"/>
      <c r="M245" s="11"/>
      <c r="N245" s="11"/>
      <c r="O245" s="11"/>
      <c r="P245" s="11"/>
      <c r="Q245" s="11"/>
    </row>
    <row r="246" spans="2:17" x14ac:dyDescent="0.25">
      <c r="B246" s="12" t="s">
        <v>272</v>
      </c>
      <c r="C246" s="49" t="s">
        <v>273</v>
      </c>
      <c r="D246" s="206"/>
      <c r="E246" s="33" t="str">
        <f>IF(D246="","",D246*'Tablas-Tiempos'!C248)</f>
        <v/>
      </c>
      <c r="F246" s="33" t="str">
        <f>IF(D246="","",D246*'Tablas-Tiempos'!D248)</f>
        <v/>
      </c>
      <c r="G246" s="25"/>
      <c r="H246" s="208"/>
      <c r="L246" s="11"/>
      <c r="M246" s="11"/>
      <c r="N246" s="11"/>
      <c r="O246" s="11"/>
      <c r="P246" s="11"/>
      <c r="Q246" s="11"/>
    </row>
    <row r="247" spans="2:17" x14ac:dyDescent="0.25">
      <c r="B247" s="12" t="s">
        <v>274</v>
      </c>
      <c r="C247" s="49" t="s">
        <v>275</v>
      </c>
      <c r="D247" s="69"/>
      <c r="E247" s="33" t="str">
        <f>IF(SUM(D224:D229,2*D230,D231)&gt;0,SUM(D224:D229,2*D230,D231)*'Tablas-Tiempos'!C249,"")</f>
        <v/>
      </c>
      <c r="F247" s="33" t="str">
        <f>IF(SUM(D224:D229,2*D230,D231)&gt;0,SUM(D224:D229,2*D230,D231)*'Tablas-Tiempos'!D249,"")</f>
        <v/>
      </c>
      <c r="G247" s="44"/>
      <c r="H247" s="208"/>
      <c r="L247" s="11"/>
      <c r="M247" s="11"/>
      <c r="N247" s="11"/>
      <c r="O247" s="11"/>
      <c r="P247" s="11"/>
      <c r="Q247" s="11"/>
    </row>
    <row r="248" spans="2:17" x14ac:dyDescent="0.25">
      <c r="B248" s="12" t="s">
        <v>276</v>
      </c>
      <c r="C248" s="24" t="s">
        <v>277</v>
      </c>
      <c r="D248" s="70"/>
      <c r="E248" s="33" t="str">
        <f>IF($D$170&gt;0,$D$170*'Tablas-Tiempos'!C250,"")</f>
        <v/>
      </c>
      <c r="F248" s="25"/>
      <c r="G248" s="25"/>
      <c r="H248" s="208"/>
      <c r="L248" s="11"/>
      <c r="M248" s="11"/>
      <c r="N248" s="11"/>
      <c r="O248" s="11"/>
      <c r="P248" s="11"/>
      <c r="Q248" s="11"/>
    </row>
    <row r="249" spans="2:17" x14ac:dyDescent="0.25">
      <c r="B249" s="12" t="s">
        <v>278</v>
      </c>
      <c r="C249" s="49" t="s">
        <v>279</v>
      </c>
      <c r="D249" s="71"/>
      <c r="E249" s="33" t="str">
        <f>IF($D$162&gt;0,$D$162*'Tablas-Tiempos'!C251,"")</f>
        <v/>
      </c>
      <c r="F249" s="44"/>
      <c r="G249" s="44"/>
      <c r="H249" s="208"/>
      <c r="L249" s="11"/>
      <c r="M249" s="11"/>
      <c r="N249" s="11"/>
      <c r="O249" s="11"/>
      <c r="P249" s="11"/>
      <c r="Q249" s="11"/>
    </row>
    <row r="250" spans="2:17" x14ac:dyDescent="0.25">
      <c r="B250" s="12" t="s">
        <v>280</v>
      </c>
      <c r="C250" s="24" t="s">
        <v>281</v>
      </c>
      <c r="D250" s="70"/>
      <c r="E250" s="33" t="str">
        <f>IF(SUM(D224:D229,2*D230,D231)&gt;0,SUM(D224:D229,2*D230,D231)*'Tablas-Tiempos'!C252,"")</f>
        <v/>
      </c>
      <c r="F250" s="33" t="str">
        <f>IF(SUM(D224:D229,2*D230,D231)&gt;0,SUM(D224:D229,2*D230,D231)*'Tablas-Tiempos'!D252,"")</f>
        <v/>
      </c>
      <c r="G250" s="44" t="str">
        <f>IF(SUM(D224:D229,2*D230,D231)&gt;0,SUM(D224:D229,2*D230,D231)*'Tablas-Tiempos'!E252,"")</f>
        <v/>
      </c>
      <c r="H250" s="208"/>
      <c r="L250" s="11"/>
      <c r="M250" s="11"/>
      <c r="N250" s="11"/>
      <c r="O250" s="11"/>
      <c r="P250" s="11"/>
      <c r="Q250" s="11"/>
    </row>
    <row r="251" spans="2:17" x14ac:dyDescent="0.25">
      <c r="B251" s="12" t="s">
        <v>282</v>
      </c>
      <c r="C251" s="49" t="s">
        <v>283</v>
      </c>
      <c r="D251" s="72"/>
      <c r="E251" s="33" t="str">
        <f>IF($D$170&gt;0,'Tablas-Tiempos'!C253,"")</f>
        <v/>
      </c>
      <c r="F251" s="44" t="str">
        <f>IF($D$170&gt;0,'Tablas-Tiempos'!D253,"")</f>
        <v/>
      </c>
      <c r="G251" s="33" t="str">
        <f>IF($D$170&gt;0,'Tablas-Tiempos'!E253,"")</f>
        <v/>
      </c>
      <c r="H251" s="208"/>
      <c r="L251" s="11"/>
      <c r="M251" s="11"/>
      <c r="N251" s="11"/>
      <c r="O251" s="11"/>
      <c r="P251" s="11"/>
      <c r="Q251" s="11"/>
    </row>
    <row r="252" spans="2:17" x14ac:dyDescent="0.25">
      <c r="B252" s="12" t="s">
        <v>284</v>
      </c>
      <c r="C252" s="29" t="s">
        <v>285</v>
      </c>
      <c r="D252" s="66"/>
      <c r="E252" s="45" t="str">
        <f>IF($D$162&gt;0,'Tablas-Tiempos'!C254,"")</f>
        <v/>
      </c>
      <c r="F252" s="45" t="str">
        <f>IF($D$162&gt;0,'Tablas-Tiempos'!D254,"")</f>
        <v/>
      </c>
      <c r="G252" s="45" t="str">
        <f>IF($D$162&gt;0,'Tablas-Tiempos'!E254,"")</f>
        <v/>
      </c>
      <c r="H252" s="208"/>
      <c r="L252" s="11"/>
      <c r="M252" s="11"/>
      <c r="N252" s="11"/>
      <c r="O252" s="11"/>
      <c r="P252" s="11"/>
      <c r="Q252" s="11"/>
    </row>
    <row r="253" spans="2:17" x14ac:dyDescent="0.25">
      <c r="C253" s="31"/>
      <c r="D253" s="32"/>
      <c r="E253" s="32"/>
      <c r="F253" s="32"/>
      <c r="G253" s="32"/>
      <c r="H253" s="26"/>
      <c r="L253" s="11"/>
      <c r="M253" s="11"/>
      <c r="N253" s="11"/>
      <c r="O253" s="11"/>
      <c r="P253" s="11"/>
      <c r="Q253" s="11"/>
    </row>
    <row r="254" spans="2:17" ht="16.5" customHeight="1" x14ac:dyDescent="0.25">
      <c r="B254" s="60" t="s">
        <v>189</v>
      </c>
      <c r="C254" s="60"/>
      <c r="D254" s="61"/>
      <c r="E254" s="255" t="s">
        <v>109</v>
      </c>
      <c r="F254" s="255"/>
      <c r="G254" s="255"/>
      <c r="H254" s="61"/>
      <c r="L254" s="11"/>
      <c r="M254" s="11"/>
      <c r="N254" s="11"/>
      <c r="O254" s="11"/>
      <c r="P254" s="11"/>
      <c r="Q254" s="11"/>
    </row>
    <row r="255" spans="2:17" x14ac:dyDescent="0.25">
      <c r="B255" s="62" t="s">
        <v>6</v>
      </c>
      <c r="C255" s="62"/>
      <c r="D255" s="63" t="s">
        <v>190</v>
      </c>
      <c r="E255" s="63" t="s">
        <v>8</v>
      </c>
      <c r="F255" s="63" t="s">
        <v>9</v>
      </c>
      <c r="G255" s="63" t="s">
        <v>10</v>
      </c>
      <c r="H255" s="63" t="s">
        <v>506</v>
      </c>
      <c r="L255" s="11"/>
      <c r="M255" s="11"/>
      <c r="N255" s="11"/>
      <c r="O255" s="11"/>
      <c r="P255" s="11"/>
      <c r="Q255" s="11"/>
    </row>
    <row r="256" spans="2:17" ht="24.75" customHeight="1" x14ac:dyDescent="0.25">
      <c r="B256" s="12" t="s">
        <v>286</v>
      </c>
      <c r="C256" s="53" t="s">
        <v>287</v>
      </c>
      <c r="D256" s="210"/>
      <c r="E256" s="54" t="str">
        <f>IF($D$256="","",$D$5*(0.01*D256))</f>
        <v/>
      </c>
      <c r="F256" s="54"/>
      <c r="G256" s="54"/>
      <c r="H256" s="208"/>
      <c r="L256" s="11"/>
      <c r="M256" s="11"/>
      <c r="N256" s="11"/>
      <c r="O256" s="11"/>
      <c r="P256" s="11"/>
      <c r="Q256" s="11"/>
    </row>
    <row r="257" spans="2:17" x14ac:dyDescent="0.25">
      <c r="C257" s="31"/>
      <c r="D257" s="32"/>
      <c r="E257" s="32"/>
      <c r="F257" s="32"/>
      <c r="G257" s="32"/>
      <c r="H257" s="26"/>
      <c r="L257" s="11"/>
      <c r="M257" s="11"/>
      <c r="N257" s="11"/>
      <c r="O257" s="11"/>
      <c r="P257" s="11"/>
      <c r="Q257" s="11"/>
    </row>
    <row r="258" spans="2:17" ht="16.5" customHeight="1" x14ac:dyDescent="0.25">
      <c r="B258" s="60" t="s">
        <v>186</v>
      </c>
      <c r="C258" s="60"/>
      <c r="D258" s="61"/>
      <c r="E258" s="255" t="s">
        <v>109</v>
      </c>
      <c r="F258" s="255"/>
      <c r="G258" s="255"/>
      <c r="H258" s="61"/>
      <c r="L258" s="11"/>
      <c r="M258" s="11"/>
      <c r="N258" s="11"/>
      <c r="O258" s="11"/>
      <c r="P258" s="11"/>
      <c r="Q258" s="11"/>
    </row>
    <row r="259" spans="2:17" x14ac:dyDescent="0.25">
      <c r="B259" s="62" t="s">
        <v>6</v>
      </c>
      <c r="C259" s="62"/>
      <c r="D259" s="63"/>
      <c r="E259" s="63" t="s">
        <v>8</v>
      </c>
      <c r="F259" s="63" t="s">
        <v>9</v>
      </c>
      <c r="G259" s="63" t="s">
        <v>10</v>
      </c>
      <c r="H259" s="63" t="s">
        <v>506</v>
      </c>
      <c r="L259" s="11"/>
      <c r="M259" s="11"/>
      <c r="N259" s="11"/>
      <c r="O259" s="11"/>
      <c r="P259" s="11"/>
      <c r="Q259" s="11"/>
    </row>
    <row r="260" spans="2:17" ht="24.75" customHeight="1" x14ac:dyDescent="0.25">
      <c r="B260" s="12" t="s">
        <v>288</v>
      </c>
      <c r="C260" s="53" t="s">
        <v>289</v>
      </c>
      <c r="D260" s="55"/>
      <c r="E260" s="45" t="str">
        <f>IF(SUM(D162,D170)&gt;0,'Tablas-Tiempos'!C259,"")</f>
        <v/>
      </c>
      <c r="F260" s="54" t="str">
        <f>IF(SUM(D162,D170)&gt;0,'Tablas-Tiempos'!D259,"")</f>
        <v/>
      </c>
      <c r="G260" s="54" t="str">
        <f>IF(SUM(D162,D170)&gt;0,'Tablas-Tiempos'!E259,"")</f>
        <v/>
      </c>
      <c r="H260" s="208"/>
      <c r="L260" s="11"/>
      <c r="M260" s="11"/>
      <c r="N260" s="11"/>
      <c r="O260" s="11"/>
      <c r="P260" s="11"/>
      <c r="Q260" s="11"/>
    </row>
    <row r="261" spans="2:17" x14ac:dyDescent="0.25">
      <c r="C261" s="31"/>
      <c r="D261" s="32"/>
      <c r="E261" s="32"/>
      <c r="F261" s="32"/>
      <c r="G261" s="32"/>
      <c r="H261" s="26"/>
      <c r="L261" s="11"/>
      <c r="M261" s="11"/>
      <c r="N261" s="11"/>
      <c r="O261" s="11"/>
      <c r="P261" s="11"/>
      <c r="Q261" s="11"/>
    </row>
    <row r="262" spans="2:17" ht="16.5" customHeight="1" x14ac:dyDescent="0.25">
      <c r="B262" s="60" t="s">
        <v>290</v>
      </c>
      <c r="C262" s="60"/>
      <c r="D262" s="61"/>
      <c r="E262" s="255"/>
      <c r="F262" s="255"/>
      <c r="G262" s="255"/>
      <c r="H262" s="61"/>
      <c r="L262" s="11"/>
      <c r="M262" s="11"/>
      <c r="N262" s="11"/>
      <c r="O262" s="11"/>
      <c r="P262" s="11"/>
      <c r="Q262" s="11"/>
    </row>
    <row r="263" spans="2:17" x14ac:dyDescent="0.25">
      <c r="B263" s="62"/>
      <c r="C263" s="62"/>
      <c r="D263" s="63"/>
      <c r="E263" s="63" t="s">
        <v>8</v>
      </c>
      <c r="F263" s="63" t="s">
        <v>9</v>
      </c>
      <c r="G263" s="63" t="s">
        <v>10</v>
      </c>
      <c r="H263" s="63"/>
      <c r="L263" s="11"/>
      <c r="M263" s="11"/>
      <c r="N263" s="11"/>
      <c r="O263" s="11"/>
      <c r="P263" s="11"/>
      <c r="Q263" s="11"/>
    </row>
    <row r="264" spans="2:17" ht="15" customHeight="1" x14ac:dyDescent="0.25">
      <c r="C264" s="254" t="s">
        <v>84</v>
      </c>
      <c r="D264" s="254"/>
      <c r="E264" s="73" t="str">
        <f>IF(SUM(E162:E166,E170:E174,E178:E179,E183:E184,E188:E189,E193,E197:E199,E203,E207,E211:E212,E216,E220,E224:E231,E235,E239:E252,E256,E260)&gt;0,SUM(E162:E166,E170:E174,E178:E179,E183:E184,E188:E189,E193,E197:E199,E203,E207,E211:E212,E216,E220,E224:E231,E235,E239:E252,E256,E260),"")</f>
        <v/>
      </c>
      <c r="F264" s="73" t="str">
        <f>IF(SUM(F162:F166,F170:F174,F178:F179,F183:F184,F188:F189,F193,F197:F199,F203,F207,F211:F212,F216,F220,F224:F231,F235,F239:F252,F256,F260)&gt;0,SUM(F162:F166,F170:F174,F178:F179,F183:F184,F188:F189,F193,F197:F199,F203,F207,F211:F212,F216,F220,F224:F231,F235,F239:F252,F256,F260),"")</f>
        <v/>
      </c>
      <c r="G264" s="73" t="str">
        <f>IF(SUM(G162:G166,G170:G174,G178:G179,G183:G184,G188:G189,G193,G197:G199,G203,G207,G211:G212,G216,G220,G224:G231,G235,G239:G252,G256,G260)&gt;0,SUM(G162:G166,G170:G174,G178:G179,G183:G184,G188:G189,G193,G197:G199,G203,G207,G211:G212,G216,G220,G224:G231,G235,G239:G252,G256,G260),"")</f>
        <v/>
      </c>
      <c r="H264" s="31"/>
      <c r="L264" s="11"/>
      <c r="M264" s="11"/>
      <c r="N264" s="11"/>
      <c r="O264" s="11"/>
      <c r="P264" s="11"/>
      <c r="Q264" s="11"/>
    </row>
    <row r="265" spans="2:17" x14ac:dyDescent="0.25">
      <c r="C265" s="31"/>
      <c r="D265" s="31"/>
      <c r="E265" s="32"/>
      <c r="F265" s="32"/>
      <c r="G265" s="32"/>
      <c r="H265" s="31"/>
      <c r="I265" s="35"/>
      <c r="J265" s="35"/>
      <c r="K265" s="35"/>
      <c r="L265" s="11"/>
      <c r="M265" s="11"/>
      <c r="N265" s="11"/>
      <c r="O265" s="11"/>
      <c r="P265" s="11"/>
      <c r="Q265" s="11"/>
    </row>
    <row r="266" spans="2:17" ht="15" customHeight="1" x14ac:dyDescent="0.25">
      <c r="C266" s="254" t="s">
        <v>575</v>
      </c>
      <c r="D266" s="254"/>
      <c r="E266" s="74" t="str">
        <f>IF(E264&lt;&gt;"",E264/($D$5),"")</f>
        <v/>
      </c>
      <c r="F266" s="74" t="str">
        <f>IF(F264&lt;&gt;"",F264/($D$5),"")</f>
        <v/>
      </c>
      <c r="G266" s="75" t="str">
        <f>IF(G264&lt;&gt;"",G264/($D$5),"")</f>
        <v/>
      </c>
      <c r="H266" s="31"/>
      <c r="I266" s="35"/>
      <c r="J266" s="35"/>
      <c r="K266" s="35"/>
      <c r="L266" s="11"/>
      <c r="M266" s="11"/>
      <c r="N266" s="11"/>
      <c r="O266" s="11"/>
      <c r="P266" s="11"/>
      <c r="Q266" s="11"/>
    </row>
    <row r="267" spans="2:17" ht="6.75" customHeight="1" thickBot="1" x14ac:dyDescent="0.3">
      <c r="C267" s="31"/>
      <c r="D267" s="31"/>
      <c r="E267" s="31"/>
      <c r="F267" s="31"/>
      <c r="G267" s="31"/>
      <c r="H267" s="31"/>
      <c r="L267" s="11"/>
      <c r="M267" s="11"/>
      <c r="N267" s="11"/>
      <c r="O267" s="11"/>
      <c r="P267" s="11"/>
      <c r="Q267" s="11"/>
    </row>
    <row r="268" spans="2:17" ht="15.75" thickBot="1" x14ac:dyDescent="0.3">
      <c r="C268" s="31"/>
      <c r="D268" s="3" t="s">
        <v>615</v>
      </c>
      <c r="E268" s="194" t="str">
        <f>IF(E266="","",E266/($D$7/100)+E266*($D$9/100))</f>
        <v/>
      </c>
      <c r="F268" s="194" t="str">
        <f>IF(F266="","",F266/($D$7/100))</f>
        <v/>
      </c>
      <c r="G268" s="194" t="str">
        <f>IF(G266="","",G266/($D$7/100))</f>
        <v/>
      </c>
      <c r="H268" s="31"/>
      <c r="L268" s="11"/>
      <c r="M268" s="11"/>
      <c r="N268" s="11"/>
      <c r="O268" s="11"/>
      <c r="P268" s="11"/>
      <c r="Q268" s="11"/>
    </row>
    <row r="269" spans="2:17" x14ac:dyDescent="0.25">
      <c r="C269" s="31"/>
      <c r="D269" s="31"/>
      <c r="E269" s="31"/>
      <c r="F269" s="31"/>
      <c r="G269" s="31"/>
      <c r="H269" s="31"/>
      <c r="L269" s="11"/>
      <c r="M269" s="11"/>
      <c r="N269" s="11"/>
      <c r="O269" s="11"/>
      <c r="P269" s="11"/>
      <c r="Q269" s="11"/>
    </row>
    <row r="270" spans="2:17" ht="25.5" x14ac:dyDescent="0.25">
      <c r="B270" s="76" t="s">
        <v>291</v>
      </c>
      <c r="C270" s="76"/>
      <c r="D270" s="76"/>
      <c r="E270" s="76"/>
      <c r="F270" s="76"/>
      <c r="G270" s="76"/>
      <c r="H270" s="76"/>
      <c r="L270" s="11"/>
      <c r="M270" s="11"/>
      <c r="N270" s="11"/>
      <c r="O270" s="11"/>
      <c r="P270" s="11"/>
      <c r="Q270" s="11"/>
    </row>
    <row r="271" spans="2:17" ht="16.5" customHeight="1" x14ac:dyDescent="0.25">
      <c r="B271" s="77" t="s">
        <v>292</v>
      </c>
      <c r="C271" s="77"/>
      <c r="D271" s="78"/>
      <c r="E271" s="78"/>
      <c r="F271" s="78"/>
      <c r="G271" s="78"/>
      <c r="H271" s="78"/>
      <c r="L271" s="11"/>
      <c r="M271" s="11"/>
      <c r="N271" s="11"/>
      <c r="O271" s="11"/>
      <c r="P271" s="11"/>
      <c r="Q271" s="11"/>
    </row>
    <row r="272" spans="2:17" x14ac:dyDescent="0.25">
      <c r="B272" s="79" t="s">
        <v>6</v>
      </c>
      <c r="C272" s="80"/>
      <c r="D272" s="81" t="s">
        <v>293</v>
      </c>
      <c r="E272" s="81" t="s">
        <v>8</v>
      </c>
      <c r="F272" s="81" t="s">
        <v>9</v>
      </c>
      <c r="G272" s="81" t="s">
        <v>10</v>
      </c>
      <c r="H272" s="81" t="s">
        <v>506</v>
      </c>
      <c r="L272" s="11"/>
      <c r="M272" s="11"/>
      <c r="N272" s="11"/>
      <c r="O272" s="11"/>
      <c r="P272" s="11"/>
      <c r="Q272" s="11"/>
    </row>
    <row r="273" spans="2:17" x14ac:dyDescent="0.25">
      <c r="B273" s="12" t="s">
        <v>294</v>
      </c>
      <c r="C273" s="24" t="s">
        <v>295</v>
      </c>
      <c r="D273" s="206"/>
      <c r="E273" s="33" t="str">
        <f>IF($D$273="","",$D$273*('Tablas-Tiempos'!C265/10)+(($D$273/4)*('Tablas-Tiempos'!C268+'Tablas-Tiempos'!C269+'Tablas-Tiempos'!C270))+($D$273*('Tablas-Tiempos'!C271))+(($D$273/10)*('Tablas-Tiempos'!C273))+('Tablas-Tiempos'!C274))</f>
        <v/>
      </c>
      <c r="F273" s="33" t="str">
        <f>IF($D$273="","",$D$273*('Tablas-Tiempos'!D265/10)+(($D$273/4)*('Tablas-Tiempos'!D268+'Tablas-Tiempos'!D269+'Tablas-Tiempos'!D270))+($D$273*('Tablas-Tiempos'!D271))+(($D$273/10)*('Tablas-Tiempos'!D273))+('Tablas-Tiempos'!D274))</f>
        <v/>
      </c>
      <c r="G273" s="33" t="str">
        <f>IF($D$273="","",$D$273*('Tablas-Tiempos'!E265/10)+(($D$273/4)*('Tablas-Tiempos'!E268+'Tablas-Tiempos'!E269+'Tablas-Tiempos'!E270))+($D$273*('Tablas-Tiempos'!E271))+(($D$273/10)*('Tablas-Tiempos'!E273))+('Tablas-Tiempos'!E274))</f>
        <v/>
      </c>
      <c r="H273" s="208"/>
      <c r="J273" s="82"/>
      <c r="L273" s="11"/>
      <c r="M273" s="11"/>
      <c r="N273" s="11"/>
      <c r="O273" s="11"/>
      <c r="P273" s="11"/>
      <c r="Q273" s="11"/>
    </row>
    <row r="274" spans="2:17" x14ac:dyDescent="0.25">
      <c r="B274" s="12" t="s">
        <v>296</v>
      </c>
      <c r="C274" s="24" t="s">
        <v>297</v>
      </c>
      <c r="D274" s="206"/>
      <c r="E274" s="33" t="str">
        <f>IF($D$274="","",(($D$274*('Tablas-Tiempos'!C265/10))+(($D$274/4)*('Tablas-Tiempos'!C268+'Tablas-Tiempos'!C269+'Tablas-Tiempos'!C270))+($D$274*('Tablas-Tiempos'!C272))+(($D$274/10)*('Tablas-Tiempos'!C273))+(3*('Tablas-Tiempos'!C274))))</f>
        <v/>
      </c>
      <c r="F274" s="33" t="str">
        <f>IF($D$274="","",(($D$274*('Tablas-Tiempos'!D265/10))+(($D$274/4)*('Tablas-Tiempos'!D268+'Tablas-Tiempos'!D269+'Tablas-Tiempos'!D270))+($D$274*('Tablas-Tiempos'!D272))+(($D$274/10)*('Tablas-Tiempos'!D273))+(3*('Tablas-Tiempos'!D274))))</f>
        <v/>
      </c>
      <c r="G274" s="33" t="str">
        <f>IF($D$274="","",(($D$274*('Tablas-Tiempos'!E265/10))+(($D$274/4)*('Tablas-Tiempos'!E268+'Tablas-Tiempos'!E269+'Tablas-Tiempos'!E270))+($D$274*('Tablas-Tiempos'!E272))+(($D$274/10)*('Tablas-Tiempos'!E273))+(3*('Tablas-Tiempos'!E274))))</f>
        <v/>
      </c>
      <c r="H274" s="208"/>
      <c r="L274" s="11"/>
      <c r="M274" s="11"/>
      <c r="N274" s="11"/>
      <c r="O274" s="11"/>
      <c r="P274" s="11"/>
      <c r="Q274" s="11"/>
    </row>
    <row r="275" spans="2:17" x14ac:dyDescent="0.25">
      <c r="B275" s="12" t="s">
        <v>298</v>
      </c>
      <c r="C275" s="49" t="s">
        <v>299</v>
      </c>
      <c r="D275" s="206"/>
      <c r="E275" s="33" t="str">
        <f>IF($D$275="","",(($D$275*('Tablas-Tiempos'!C265/10))+(($D$275/4)*('Tablas-Tiempos'!C268+'Tablas-Tiempos'!C269+'Tablas-Tiempos'!C270))+($D$275*('Tablas-Tiempos'!C272))+(($D$275/10)*('Tablas-Tiempos'!C273))+(('Tablas-Tiempos'!C274))))</f>
        <v/>
      </c>
      <c r="F275" s="33" t="str">
        <f>IF($D$275="","",(($D$275*('Tablas-Tiempos'!D265/10))+(($D$275/4)*('Tablas-Tiempos'!D268+'Tablas-Tiempos'!D269+'Tablas-Tiempos'!D270))+($D$275*('Tablas-Tiempos'!D272))+(($D$275/10)*('Tablas-Tiempos'!D273))+(('Tablas-Tiempos'!D274))))</f>
        <v/>
      </c>
      <c r="G275" s="33" t="str">
        <f>IF($D$275="","",(($D$275*('Tablas-Tiempos'!E265/10))+(($D$275/4)*('Tablas-Tiempos'!E268+'Tablas-Tiempos'!E269+'Tablas-Tiempos'!E270))+($D$275*('Tablas-Tiempos'!E272))+(($D$275/10)*('Tablas-Tiempos'!E273))+(('Tablas-Tiempos'!E274))))</f>
        <v/>
      </c>
      <c r="H275" s="208"/>
      <c r="L275" s="11"/>
      <c r="M275" s="11"/>
      <c r="N275" s="11"/>
      <c r="O275" s="11"/>
      <c r="P275" s="11"/>
      <c r="Q275" s="11"/>
    </row>
    <row r="276" spans="2:17" x14ac:dyDescent="0.25">
      <c r="B276" s="12" t="s">
        <v>300</v>
      </c>
      <c r="C276" s="24" t="s">
        <v>301</v>
      </c>
      <c r="D276" s="206"/>
      <c r="E276" s="33" t="str">
        <f>IF($D$276="","",(($D$276*('Tablas-Tiempos'!C265/10))+(($D$276/4)*('Tablas-Tiempos'!C268+'Tablas-Tiempos'!C269+'Tablas-Tiempos'!C270))+($D$276*('Tablas-Tiempos'!C272))+(($D$276/10)*('Tablas-Tiempos'!C273))+(3*('Tablas-Tiempos'!C274))))</f>
        <v/>
      </c>
      <c r="F276" s="33" t="str">
        <f>IF($D$276="","",(($D$276*('Tablas-Tiempos'!D265/10))+(($D$276/4)*('Tablas-Tiempos'!D268+'Tablas-Tiempos'!D269+'Tablas-Tiempos'!D270))+($D$276*('Tablas-Tiempos'!D272))+(($D$276/10)*('Tablas-Tiempos'!D273))+(3*('Tablas-Tiempos'!D274))))</f>
        <v/>
      </c>
      <c r="G276" s="33" t="str">
        <f>IF($D$276="","",(($D$276*('Tablas-Tiempos'!E265/10))+(($D$276/4)*('Tablas-Tiempos'!E268+'Tablas-Tiempos'!E269+'Tablas-Tiempos'!E270))+($D$276*('Tablas-Tiempos'!E272))+(($D$276/10)*('Tablas-Tiempos'!E273))+(3*('Tablas-Tiempos'!E274))))</f>
        <v/>
      </c>
      <c r="H276" s="208"/>
      <c r="L276" s="11"/>
      <c r="M276" s="11"/>
      <c r="N276" s="11"/>
      <c r="O276" s="11"/>
      <c r="P276" s="11"/>
      <c r="Q276" s="11"/>
    </row>
    <row r="277" spans="2:17" x14ac:dyDescent="0.25">
      <c r="B277" s="12" t="s">
        <v>302</v>
      </c>
      <c r="C277" s="53" t="s">
        <v>303</v>
      </c>
      <c r="D277" s="55"/>
      <c r="E277" s="45" t="str">
        <f>IF(SUM(D273:D276)&gt;0,('Tablas-Tiempos'!C264/5)+('Tablas-Tiempos'!C266/10)+('Tablas-Tiempos'!C267),"")</f>
        <v/>
      </c>
      <c r="F277" s="45" t="str">
        <f>IF(SUM(D273:D276)&gt;0,('Tablas-Tiempos'!D264/5)+('Tablas-Tiempos'!D266/10)+('Tablas-Tiempos'!D267),"")</f>
        <v/>
      </c>
      <c r="G277" s="45" t="str">
        <f>IF(SUM(D273:D276)&gt;0,('Tablas-Tiempos'!E264/5)+('Tablas-Tiempos'!E266/10)+('Tablas-Tiempos'!E267),"")</f>
        <v/>
      </c>
      <c r="H277" s="208"/>
      <c r="L277" s="11"/>
      <c r="M277" s="11"/>
      <c r="N277" s="11"/>
      <c r="O277" s="11"/>
      <c r="P277" s="11"/>
      <c r="Q277" s="11"/>
    </row>
    <row r="278" spans="2:17" x14ac:dyDescent="0.25">
      <c r="C278" s="31"/>
      <c r="D278" s="32"/>
      <c r="E278" s="32"/>
      <c r="F278" s="32"/>
      <c r="G278" s="32"/>
      <c r="H278" s="26"/>
      <c r="L278" s="11"/>
      <c r="M278" s="11"/>
      <c r="N278" s="11"/>
      <c r="O278" s="11"/>
      <c r="P278" s="11"/>
      <c r="Q278" s="11"/>
    </row>
    <row r="279" spans="2:17" ht="16.5" customHeight="1" x14ac:dyDescent="0.25">
      <c r="B279" s="77" t="s">
        <v>304</v>
      </c>
      <c r="C279" s="77"/>
      <c r="D279" s="78"/>
      <c r="E279" s="78"/>
      <c r="F279" s="78"/>
      <c r="G279" s="78"/>
      <c r="H279" s="78"/>
      <c r="L279" s="11"/>
      <c r="M279" s="11"/>
      <c r="N279" s="11"/>
      <c r="O279" s="11"/>
      <c r="P279" s="11"/>
      <c r="Q279" s="11"/>
    </row>
    <row r="280" spans="2:17" x14ac:dyDescent="0.25">
      <c r="B280" s="79" t="s">
        <v>6</v>
      </c>
      <c r="C280" s="80"/>
      <c r="D280" s="81" t="s">
        <v>293</v>
      </c>
      <c r="E280" s="81" t="s">
        <v>8</v>
      </c>
      <c r="F280" s="81" t="s">
        <v>9</v>
      </c>
      <c r="G280" s="81" t="s">
        <v>10</v>
      </c>
      <c r="H280" s="81" t="s">
        <v>506</v>
      </c>
      <c r="L280" s="11"/>
      <c r="M280" s="11"/>
      <c r="N280" s="11"/>
      <c r="O280" s="11"/>
      <c r="P280" s="11"/>
      <c r="Q280" s="11"/>
    </row>
    <row r="281" spans="2:17" x14ac:dyDescent="0.25">
      <c r="B281" s="12" t="s">
        <v>305</v>
      </c>
      <c r="C281" s="49" t="s">
        <v>306</v>
      </c>
      <c r="D281" s="206"/>
      <c r="E281" s="33" t="str">
        <f>IF($D$281="","",$D$281*('Tablas-Tiempos'!C278+'Tablas-Tiempos'!C280))</f>
        <v/>
      </c>
      <c r="F281" s="33" t="str">
        <f>IF($D$281="","",$D$281*('Tablas-Tiempos'!D278+'Tablas-Tiempos'!D280))</f>
        <v/>
      </c>
      <c r="G281" s="33" t="str">
        <f>IF($D$281="","",$D$281*('Tablas-Tiempos'!E278+'Tablas-Tiempos'!E280))</f>
        <v/>
      </c>
      <c r="H281" s="208"/>
      <c r="L281" s="11"/>
      <c r="M281" s="11"/>
      <c r="N281" s="11"/>
      <c r="O281" s="11"/>
      <c r="P281" s="11"/>
      <c r="Q281" s="11"/>
    </row>
    <row r="282" spans="2:17" x14ac:dyDescent="0.25">
      <c r="B282" s="12" t="s">
        <v>307</v>
      </c>
      <c r="C282" s="24" t="s">
        <v>308</v>
      </c>
      <c r="D282" s="206"/>
      <c r="E282" s="33" t="str">
        <f>IF($D$282="","",$D$282*('Tablas-Tiempos'!C278+'Tablas-Tiempos'!C280)+(12*'Tablas-Tiempos'!C281))</f>
        <v/>
      </c>
      <c r="F282" s="33" t="str">
        <f>IF($D$282="","",$D$282*('Tablas-Tiempos'!D278+'Tablas-Tiempos'!D280)+(12*'Tablas-Tiempos'!D281))</f>
        <v/>
      </c>
      <c r="G282" s="33" t="str">
        <f>IF($D$282="","",$D$282*('Tablas-Tiempos'!E278+'Tablas-Tiempos'!E280)+(12*'Tablas-Tiempos'!E281))</f>
        <v/>
      </c>
      <c r="H282" s="208"/>
      <c r="L282" s="11"/>
      <c r="M282" s="11"/>
      <c r="N282" s="11"/>
      <c r="O282" s="11"/>
      <c r="P282" s="11"/>
      <c r="Q282" s="11"/>
    </row>
    <row r="283" spans="2:17" x14ac:dyDescent="0.25">
      <c r="B283" s="12" t="s">
        <v>309</v>
      </c>
      <c r="C283" s="53" t="s">
        <v>303</v>
      </c>
      <c r="D283" s="55"/>
      <c r="E283" s="45" t="str">
        <f>IF(SUM(D281:D282)&gt;0,2*('Tablas-Tiempos'!C279)+('Tablas-Tiempos'!C282)+('Tablas-Tiempos'!C283),"")</f>
        <v/>
      </c>
      <c r="F283" s="45" t="str">
        <f>IF(SUM(E281:E282)&gt;0,2*('Tablas-Tiempos'!D279)+('Tablas-Tiempos'!D282)+('Tablas-Tiempos'!D283),"")</f>
        <v/>
      </c>
      <c r="G283" s="45" t="str">
        <f>IF(SUM(F281:F282)&gt;0,2*('Tablas-Tiempos'!E279)+('Tablas-Tiempos'!E282)+('Tablas-Tiempos'!E283),"")</f>
        <v/>
      </c>
      <c r="H283" s="208"/>
      <c r="J283" s="82"/>
      <c r="L283" s="11"/>
      <c r="M283" s="11"/>
      <c r="N283" s="11"/>
      <c r="O283" s="11"/>
      <c r="P283" s="11"/>
      <c r="Q283" s="11"/>
    </row>
    <row r="284" spans="2:17" x14ac:dyDescent="0.25">
      <c r="C284" s="31"/>
      <c r="D284" s="32"/>
      <c r="E284" s="32"/>
      <c r="F284" s="32"/>
      <c r="G284" s="32"/>
      <c r="H284" s="26"/>
      <c r="L284" s="11"/>
      <c r="M284" s="11"/>
      <c r="N284" s="11"/>
      <c r="O284" s="11"/>
      <c r="P284" s="11"/>
      <c r="Q284" s="11"/>
    </row>
    <row r="285" spans="2:17" ht="16.5" customHeight="1" x14ac:dyDescent="0.25">
      <c r="B285" s="77" t="s">
        <v>310</v>
      </c>
      <c r="C285" s="77"/>
      <c r="D285" s="78"/>
      <c r="E285" s="78"/>
      <c r="F285" s="78"/>
      <c r="G285" s="78"/>
      <c r="H285" s="78"/>
      <c r="L285" s="11"/>
      <c r="M285" s="11"/>
      <c r="N285" s="11"/>
      <c r="O285" s="11"/>
      <c r="P285" s="11"/>
      <c r="Q285" s="11"/>
    </row>
    <row r="286" spans="2:17" x14ac:dyDescent="0.25">
      <c r="B286" s="79" t="s">
        <v>6</v>
      </c>
      <c r="C286" s="80" t="s">
        <v>311</v>
      </c>
      <c r="D286" s="81" t="s">
        <v>312</v>
      </c>
      <c r="E286" s="81" t="s">
        <v>8</v>
      </c>
      <c r="F286" s="81" t="s">
        <v>9</v>
      </c>
      <c r="G286" s="81" t="s">
        <v>10</v>
      </c>
      <c r="H286" s="81" t="s">
        <v>506</v>
      </c>
      <c r="L286" s="11"/>
      <c r="M286" s="11"/>
      <c r="N286" s="11"/>
      <c r="O286" s="11"/>
      <c r="P286" s="11"/>
      <c r="Q286" s="11"/>
    </row>
    <row r="287" spans="2:17" x14ac:dyDescent="0.25">
      <c r="B287" s="12" t="s">
        <v>313</v>
      </c>
      <c r="C287" s="24" t="s">
        <v>314</v>
      </c>
      <c r="D287" s="206"/>
      <c r="E287" s="33" t="str">
        <f>IF($D$287="","",$D$287*('Tablas-Tiempos'!C287))</f>
        <v/>
      </c>
      <c r="F287" s="33" t="str">
        <f>IF($D$287="","",$D$287*('Tablas-Tiempos'!D287))</f>
        <v/>
      </c>
      <c r="G287" s="33" t="str">
        <f>IF($D$287="","",$D$287*('Tablas-Tiempos'!E287))</f>
        <v/>
      </c>
      <c r="H287" s="208"/>
      <c r="L287" s="11"/>
      <c r="M287" s="11"/>
      <c r="N287" s="11"/>
      <c r="O287" s="11"/>
      <c r="P287" s="11"/>
      <c r="Q287" s="11"/>
    </row>
    <row r="288" spans="2:17" x14ac:dyDescent="0.25">
      <c r="B288" s="12" t="s">
        <v>315</v>
      </c>
      <c r="C288" s="24" t="s">
        <v>316</v>
      </c>
      <c r="D288" s="206"/>
      <c r="E288" s="33" t="str">
        <f>IF($D$288="","",$D$288*('Tablas-Tiempos'!C288)+'Tablas-Tiempos'!C289)</f>
        <v/>
      </c>
      <c r="F288" s="33" t="str">
        <f>IF($D$288="","",$D$288*('Tablas-Tiempos'!D288)+'Tablas-Tiempos'!D289)</f>
        <v/>
      </c>
      <c r="G288" s="33" t="str">
        <f>IF($D$288="","",$D$288*('Tablas-Tiempos'!E288)+'Tablas-Tiempos'!E289)</f>
        <v/>
      </c>
      <c r="H288" s="208"/>
      <c r="L288" s="11"/>
      <c r="M288" s="11"/>
      <c r="N288" s="11"/>
      <c r="O288" s="11"/>
      <c r="P288" s="11"/>
      <c r="Q288" s="11"/>
    </row>
    <row r="289" spans="2:17" x14ac:dyDescent="0.25">
      <c r="B289" s="12" t="s">
        <v>317</v>
      </c>
      <c r="C289" s="49" t="s">
        <v>318</v>
      </c>
      <c r="D289" s="206"/>
      <c r="E289" s="33" t="str">
        <f>IF($D$289="","",$D$289*('Tablas-Tiempos'!C290))</f>
        <v/>
      </c>
      <c r="F289" s="33" t="str">
        <f>IF($D$289="","",$D$289*('Tablas-Tiempos'!D290))</f>
        <v/>
      </c>
      <c r="G289" s="33" t="str">
        <f>IF($D$289="","",$D$289*('Tablas-Tiempos'!E290))</f>
        <v/>
      </c>
      <c r="H289" s="208"/>
      <c r="L289" s="11"/>
      <c r="M289" s="11"/>
      <c r="N289" s="11"/>
      <c r="O289" s="11"/>
      <c r="P289" s="11"/>
      <c r="Q289" s="11"/>
    </row>
    <row r="290" spans="2:17" x14ac:dyDescent="0.25">
      <c r="B290" s="12" t="s">
        <v>319</v>
      </c>
      <c r="C290" s="24" t="s">
        <v>320</v>
      </c>
      <c r="D290" s="206"/>
      <c r="E290" s="33" t="str">
        <f>IF($D$290="","",$D$290*((E288+E289)/10))</f>
        <v/>
      </c>
      <c r="F290" s="33" t="str">
        <f>IF($D$290="","",$D$290*((F288+F289)/10))</f>
        <v/>
      </c>
      <c r="G290" s="33" t="str">
        <f>IF($D$290="","",$D$290*((G288+G289)/10))</f>
        <v/>
      </c>
      <c r="H290" s="208"/>
      <c r="L290" s="11"/>
      <c r="M290" s="11"/>
      <c r="N290" s="11"/>
      <c r="O290" s="11"/>
      <c r="P290" s="11"/>
      <c r="Q290" s="11"/>
    </row>
    <row r="291" spans="2:17" x14ac:dyDescent="0.25">
      <c r="B291" s="12" t="s">
        <v>321</v>
      </c>
      <c r="C291" s="53" t="s">
        <v>303</v>
      </c>
      <c r="D291" s="55"/>
      <c r="E291" s="45" t="str">
        <f>IF(SUM(D287:D290)&gt;0,('Tablas-Tiempos'!C292),"")</f>
        <v/>
      </c>
      <c r="F291" s="45" t="str">
        <f>IF(SUM(D287:D290)&gt;0,('Tablas-Tiempos'!D292),"")</f>
        <v/>
      </c>
      <c r="G291" s="45" t="str">
        <f>IF(SUM(D287:D290)&gt;0,('Tablas-Tiempos'!E292),"")</f>
        <v/>
      </c>
      <c r="H291" s="208"/>
      <c r="L291" s="11"/>
      <c r="M291" s="11"/>
      <c r="N291" s="11"/>
      <c r="O291" s="11"/>
      <c r="P291" s="11"/>
      <c r="Q291" s="11"/>
    </row>
    <row r="292" spans="2:17" x14ac:dyDescent="0.25">
      <c r="C292" s="31"/>
      <c r="D292" s="32"/>
      <c r="E292" s="32"/>
      <c r="F292" s="32"/>
      <c r="G292" s="32"/>
      <c r="H292" s="26"/>
      <c r="L292" s="11"/>
      <c r="M292" s="11"/>
      <c r="N292" s="11"/>
      <c r="O292" s="11"/>
      <c r="P292" s="11"/>
      <c r="Q292" s="11"/>
    </row>
    <row r="293" spans="2:17" ht="16.5" customHeight="1" x14ac:dyDescent="0.25">
      <c r="B293" s="77" t="s">
        <v>322</v>
      </c>
      <c r="C293" s="77"/>
      <c r="D293" s="78"/>
      <c r="E293" s="78"/>
      <c r="F293" s="78"/>
      <c r="G293" s="78"/>
      <c r="H293" s="78"/>
      <c r="L293" s="11"/>
      <c r="M293" s="11"/>
      <c r="N293" s="11"/>
      <c r="O293" s="11"/>
      <c r="P293" s="11"/>
      <c r="Q293" s="11"/>
    </row>
    <row r="294" spans="2:17" x14ac:dyDescent="0.25">
      <c r="B294" s="79" t="s">
        <v>6</v>
      </c>
      <c r="C294" s="80"/>
      <c r="D294" s="81" t="s">
        <v>323</v>
      </c>
      <c r="E294" s="81" t="s">
        <v>8</v>
      </c>
      <c r="F294" s="81" t="s">
        <v>9</v>
      </c>
      <c r="G294" s="81" t="s">
        <v>10</v>
      </c>
      <c r="H294" s="81" t="s">
        <v>506</v>
      </c>
      <c r="L294" s="11"/>
      <c r="M294" s="11"/>
      <c r="N294" s="11"/>
      <c r="O294" s="11"/>
      <c r="P294" s="11"/>
      <c r="Q294" s="11"/>
    </row>
    <row r="295" spans="2:17" x14ac:dyDescent="0.25">
      <c r="B295" s="12" t="s">
        <v>324</v>
      </c>
      <c r="C295" s="24" t="s">
        <v>325</v>
      </c>
      <c r="D295" s="206"/>
      <c r="E295" s="33" t="str">
        <f>IF($D$295="","",$D$295*('Tablas-Tiempos'!C296))</f>
        <v/>
      </c>
      <c r="F295" s="33"/>
      <c r="G295" s="33" t="str">
        <f>IF($D$295="","",$D$295*('Tablas-Tiempos'!E296))</f>
        <v/>
      </c>
      <c r="H295" s="208"/>
      <c r="L295" s="11"/>
      <c r="M295" s="11"/>
      <c r="N295" s="11"/>
      <c r="O295" s="11"/>
      <c r="P295" s="11"/>
      <c r="Q295" s="11"/>
    </row>
    <row r="296" spans="2:17" x14ac:dyDescent="0.25">
      <c r="B296" s="12" t="s">
        <v>326</v>
      </c>
      <c r="C296" s="24" t="s">
        <v>327</v>
      </c>
      <c r="D296" s="206"/>
      <c r="E296" s="33" t="str">
        <f>IF($D$296="","",$D$296*('Tablas-Tiempos'!C297))</f>
        <v/>
      </c>
      <c r="F296" s="33"/>
      <c r="G296" s="33" t="str">
        <f>IF($D$296="","",$D$296*('Tablas-Tiempos'!E297))</f>
        <v/>
      </c>
      <c r="H296" s="208"/>
      <c r="L296" s="11"/>
      <c r="M296" s="11"/>
      <c r="N296" s="11"/>
      <c r="O296" s="11"/>
      <c r="P296" s="11"/>
      <c r="Q296" s="11"/>
    </row>
    <row r="297" spans="2:17" x14ac:dyDescent="0.25">
      <c r="B297" s="12" t="s">
        <v>328</v>
      </c>
      <c r="C297" s="49" t="s">
        <v>329</v>
      </c>
      <c r="D297" s="206"/>
      <c r="E297" s="33" t="str">
        <f>IF($D$297="","",$D$297*('Tablas-Tiempos'!C298))</f>
        <v/>
      </c>
      <c r="F297" s="44" t="str">
        <f>IF($D$297="","",$D$297*('Tablas-Tiempos'!D298))</f>
        <v/>
      </c>
      <c r="G297" s="33" t="str">
        <f>IF($D$297="","",$D$297*('Tablas-Tiempos'!E298))</f>
        <v/>
      </c>
      <c r="H297" s="208"/>
      <c r="L297" s="11"/>
      <c r="M297" s="11"/>
      <c r="N297" s="11"/>
      <c r="O297" s="11"/>
      <c r="P297" s="11"/>
      <c r="Q297" s="11"/>
    </row>
    <row r="298" spans="2:17" x14ac:dyDescent="0.25">
      <c r="B298" s="12" t="s">
        <v>330</v>
      </c>
      <c r="C298" s="24" t="s">
        <v>331</v>
      </c>
      <c r="D298" s="206"/>
      <c r="E298" s="33" t="str">
        <f>IF($D$298="","",$D$298*('Tablas-Tiempos'!C299))</f>
        <v/>
      </c>
      <c r="F298" s="44" t="str">
        <f>IF($D$298="","",$D$298*('Tablas-Tiempos'!D299))</f>
        <v/>
      </c>
      <c r="G298" s="33" t="str">
        <f>IF($D$298="","",$D$298*('Tablas-Tiempos'!E299))</f>
        <v/>
      </c>
      <c r="H298" s="208"/>
      <c r="L298" s="11"/>
      <c r="M298" s="11"/>
      <c r="N298" s="11"/>
      <c r="O298" s="11"/>
      <c r="P298" s="11"/>
      <c r="Q298" s="11"/>
    </row>
    <row r="299" spans="2:17" x14ac:dyDescent="0.25">
      <c r="B299" s="12" t="s">
        <v>332</v>
      </c>
      <c r="C299" s="53" t="s">
        <v>303</v>
      </c>
      <c r="D299" s="55"/>
      <c r="E299" s="45" t="str">
        <f>IF(SUM(D295:D298)&gt;0,('Tablas-Tiempos'!C300),"")</f>
        <v/>
      </c>
      <c r="F299" s="45" t="str">
        <f>IF(SUM(D295:D298)&gt;0,('Tablas-Tiempos'!D300),"")</f>
        <v/>
      </c>
      <c r="G299" s="45" t="str">
        <f>IF(SUM(D295:D298)&gt;0,('Tablas-Tiempos'!E300),"")</f>
        <v/>
      </c>
      <c r="H299" s="208"/>
      <c r="L299" s="11"/>
      <c r="M299" s="11"/>
      <c r="N299" s="11"/>
      <c r="O299" s="11"/>
      <c r="P299" s="11"/>
      <c r="Q299" s="11"/>
    </row>
    <row r="300" spans="2:17" x14ac:dyDescent="0.25">
      <c r="C300" s="31"/>
      <c r="D300" s="32"/>
      <c r="E300" s="32"/>
      <c r="F300" s="32"/>
      <c r="G300" s="32"/>
      <c r="H300" s="26"/>
      <c r="L300" s="11"/>
      <c r="M300" s="11"/>
      <c r="N300" s="11"/>
      <c r="O300" s="11"/>
      <c r="P300" s="11"/>
      <c r="Q300" s="11"/>
    </row>
    <row r="301" spans="2:17" ht="16.5" customHeight="1" x14ac:dyDescent="0.25">
      <c r="B301" s="77" t="s">
        <v>333</v>
      </c>
      <c r="C301" s="77"/>
      <c r="D301" s="78"/>
      <c r="E301" s="78"/>
      <c r="F301" s="78"/>
      <c r="G301" s="78"/>
      <c r="H301" s="78"/>
      <c r="L301" s="11"/>
      <c r="M301" s="11"/>
      <c r="N301" s="11"/>
      <c r="O301" s="11"/>
      <c r="P301" s="11"/>
      <c r="Q301" s="11"/>
    </row>
    <row r="302" spans="2:17" x14ac:dyDescent="0.25">
      <c r="B302" s="80"/>
      <c r="C302" s="80"/>
      <c r="D302" s="81"/>
      <c r="E302" s="81" t="s">
        <v>8</v>
      </c>
      <c r="F302" s="81" t="s">
        <v>9</v>
      </c>
      <c r="G302" s="81" t="s">
        <v>10</v>
      </c>
      <c r="H302" s="81"/>
      <c r="L302" s="11"/>
      <c r="M302" s="11"/>
      <c r="N302" s="11"/>
      <c r="O302" s="11"/>
      <c r="P302" s="11"/>
      <c r="Q302" s="11"/>
    </row>
    <row r="303" spans="2:17" ht="15" customHeight="1" x14ac:dyDescent="0.25">
      <c r="C303" s="254" t="s">
        <v>84</v>
      </c>
      <c r="D303" s="254"/>
      <c r="E303" s="34" t="str">
        <f>IF(SUM(E273:E277,E281:E283,E287:E291,E295:E299)&gt;0,SUM(E273:E277,E281:E283,E287:E291,E295:E299),"")</f>
        <v/>
      </c>
      <c r="F303" s="34" t="str">
        <f>IF(SUM(F273:F277,F281:F283,F287:F291,F295:F299)&gt;0,SUM(F273:F277,F281:F283,F287:F291,F295:F299),"")</f>
        <v/>
      </c>
      <c r="G303" s="34" t="str">
        <f>IF(SUM(G273:G277,G281:G283,G287:G291,G295:G299)&gt;0,SUM(G273:G277,G281:G283,G287:G291,G295:G299),"")</f>
        <v/>
      </c>
      <c r="H303" s="31"/>
      <c r="L303" s="11"/>
      <c r="M303" s="11"/>
      <c r="N303" s="11"/>
      <c r="O303" s="11"/>
      <c r="P303" s="11"/>
      <c r="Q303" s="11"/>
    </row>
    <row r="304" spans="2:17" x14ac:dyDescent="0.25">
      <c r="C304" s="31"/>
      <c r="D304" s="31"/>
      <c r="E304" s="32"/>
      <c r="F304" s="32"/>
      <c r="G304" s="32"/>
      <c r="H304" s="31"/>
      <c r="I304" s="35"/>
      <c r="J304" s="35"/>
      <c r="K304" s="35"/>
      <c r="L304" s="11"/>
      <c r="M304" s="11"/>
      <c r="N304" s="11"/>
      <c r="O304" s="11"/>
      <c r="P304" s="11"/>
      <c r="Q304" s="11"/>
    </row>
    <row r="305" spans="2:17" ht="15" customHeight="1" x14ac:dyDescent="0.25">
      <c r="C305" s="254" t="s">
        <v>85</v>
      </c>
      <c r="D305" s="254"/>
      <c r="E305" s="83" t="str">
        <f>IF(E303&lt;&gt;"",E303/($D$5),"")</f>
        <v/>
      </c>
      <c r="F305" s="83" t="str">
        <f>IF(F303&lt;&gt;"",F303/($D$5),"")</f>
        <v/>
      </c>
      <c r="G305" s="84" t="str">
        <f>IF(G303&lt;&gt;"",G303/($D$5),"")</f>
        <v/>
      </c>
      <c r="H305" s="26"/>
      <c r="I305" s="35"/>
      <c r="J305" s="35"/>
      <c r="K305" s="35"/>
      <c r="L305" s="11"/>
      <c r="M305" s="11"/>
      <c r="N305" s="11"/>
      <c r="O305" s="11"/>
      <c r="P305" s="11"/>
      <c r="Q305" s="11"/>
    </row>
    <row r="306" spans="2:17" ht="9" customHeight="1" thickBot="1" x14ac:dyDescent="0.3">
      <c r="C306" s="31"/>
      <c r="D306" s="31"/>
      <c r="E306" s="31"/>
      <c r="F306" s="31"/>
      <c r="G306" s="31"/>
      <c r="H306" s="31"/>
      <c r="L306" s="11"/>
      <c r="M306" s="11"/>
      <c r="N306" s="11"/>
      <c r="O306" s="11"/>
      <c r="P306" s="11"/>
      <c r="Q306" s="11"/>
    </row>
    <row r="307" spans="2:17" ht="15.75" thickBot="1" x14ac:dyDescent="0.3">
      <c r="C307" s="31"/>
      <c r="D307" s="3" t="s">
        <v>615</v>
      </c>
      <c r="E307" s="194" t="str">
        <f>IF(E305="","",E305/($D$7/100)+E305*($D$9/100))</f>
        <v/>
      </c>
      <c r="F307" s="194" t="str">
        <f>IF(F305="","",F305/($D$7/100))</f>
        <v/>
      </c>
      <c r="G307" s="193" t="str">
        <f>IF(G305="","",G305/($D$7/100))</f>
        <v/>
      </c>
      <c r="H307" s="31"/>
      <c r="L307" s="11"/>
      <c r="M307" s="11"/>
      <c r="N307" s="11"/>
      <c r="O307" s="11"/>
      <c r="P307" s="11"/>
      <c r="Q307" s="11"/>
    </row>
    <row r="308" spans="2:17" x14ac:dyDescent="0.25">
      <c r="C308" s="31"/>
      <c r="D308" s="31"/>
      <c r="E308" s="31"/>
      <c r="F308" s="31"/>
      <c r="G308" s="31"/>
      <c r="H308" s="31"/>
      <c r="L308" s="11"/>
      <c r="M308" s="11"/>
      <c r="N308" s="11"/>
      <c r="O308" s="11"/>
      <c r="P308" s="11"/>
      <c r="Q308" s="11"/>
    </row>
    <row r="309" spans="2:17" ht="25.5" x14ac:dyDescent="0.25">
      <c r="B309" s="85" t="s">
        <v>334</v>
      </c>
      <c r="C309" s="85"/>
      <c r="D309" s="86"/>
      <c r="E309" s="86"/>
      <c r="F309" s="86"/>
      <c r="G309" s="86"/>
      <c r="H309" s="86"/>
      <c r="L309" s="11"/>
      <c r="M309" s="11"/>
      <c r="N309" s="11"/>
      <c r="O309" s="11"/>
      <c r="P309" s="11"/>
      <c r="Q309" s="11"/>
    </row>
    <row r="310" spans="2:17" ht="16.5" customHeight="1" x14ac:dyDescent="0.25">
      <c r="B310" s="87" t="s">
        <v>335</v>
      </c>
      <c r="C310" s="87"/>
      <c r="D310" s="88"/>
      <c r="E310" s="88"/>
      <c r="F310" s="88"/>
      <c r="G310" s="88"/>
      <c r="H310" s="88"/>
      <c r="L310" s="11"/>
      <c r="M310" s="11"/>
      <c r="N310" s="11"/>
      <c r="O310" s="11"/>
      <c r="P310" s="11"/>
      <c r="Q310" s="11"/>
    </row>
    <row r="311" spans="2:17" x14ac:dyDescent="0.25">
      <c r="B311" s="89" t="s">
        <v>6</v>
      </c>
      <c r="C311" s="90"/>
      <c r="D311" s="90" t="s">
        <v>323</v>
      </c>
      <c r="E311" s="91" t="s">
        <v>8</v>
      </c>
      <c r="F311" s="91" t="s">
        <v>9</v>
      </c>
      <c r="G311" s="90" t="s">
        <v>10</v>
      </c>
      <c r="H311" s="92" t="s">
        <v>506</v>
      </c>
      <c r="L311" s="11"/>
      <c r="M311" s="11"/>
      <c r="N311" s="11"/>
      <c r="O311" s="11"/>
      <c r="P311" s="11"/>
      <c r="Q311" s="11"/>
    </row>
    <row r="312" spans="2:17" x14ac:dyDescent="0.25">
      <c r="B312" s="12" t="s">
        <v>336</v>
      </c>
      <c r="C312" s="24" t="s">
        <v>337</v>
      </c>
      <c r="D312" s="206"/>
      <c r="E312" s="33" t="str">
        <f>IF($D$312&lt;1,"",$D$312*('Tablas-Tiempos'!C305)+19.11)</f>
        <v/>
      </c>
      <c r="F312" s="33"/>
      <c r="G312" s="33" t="str">
        <f>IF($D$312&lt;1,"",$D$312*('Tablas-Tiempos'!E305)+0.4)</f>
        <v/>
      </c>
      <c r="H312" s="208"/>
      <c r="L312" s="11"/>
      <c r="M312" s="11"/>
      <c r="N312" s="11"/>
      <c r="O312" s="11"/>
      <c r="P312" s="11"/>
      <c r="Q312" s="11"/>
    </row>
    <row r="313" spans="2:17" x14ac:dyDescent="0.25">
      <c r="B313" s="12" t="s">
        <v>338</v>
      </c>
      <c r="C313" s="49" t="s">
        <v>339</v>
      </c>
      <c r="D313" s="206"/>
      <c r="E313" s="44" t="str">
        <f>IF($D$313="","",$D$313*('Tablas-Tiempos'!C306))</f>
        <v/>
      </c>
      <c r="F313" s="33"/>
      <c r="G313" s="44" t="str">
        <f>IF($D$313="","",$D$313*('Tablas-Tiempos'!E306))</f>
        <v/>
      </c>
      <c r="H313" s="208"/>
      <c r="L313" s="11"/>
      <c r="M313" s="11"/>
      <c r="N313" s="11"/>
      <c r="O313" s="11"/>
      <c r="P313" s="11"/>
      <c r="Q313" s="11"/>
    </row>
    <row r="314" spans="2:17" ht="24.75" customHeight="1" x14ac:dyDescent="0.25">
      <c r="B314" s="12" t="s">
        <v>340</v>
      </c>
      <c r="C314" s="93" t="s">
        <v>341</v>
      </c>
      <c r="D314" s="206"/>
      <c r="E314" s="33" t="str">
        <f>IF($D$314="","",$D$314*('Tablas-Tiempos'!C307))</f>
        <v/>
      </c>
      <c r="F314" s="44" t="str">
        <f>IF($D$314="","",$D$314*('Tablas-Tiempos'!D307))</f>
        <v/>
      </c>
      <c r="G314" s="33" t="str">
        <f>IF($D$314="","",$D$314*('Tablas-Tiempos'!E307))</f>
        <v/>
      </c>
      <c r="H314" s="208"/>
      <c r="L314" s="11"/>
      <c r="M314" s="11"/>
      <c r="N314" s="11"/>
      <c r="O314" s="11"/>
      <c r="P314" s="11"/>
      <c r="Q314" s="11"/>
    </row>
    <row r="315" spans="2:17" x14ac:dyDescent="0.25">
      <c r="B315" s="12" t="s">
        <v>342</v>
      </c>
      <c r="C315" s="49" t="s">
        <v>343</v>
      </c>
      <c r="D315" s="206"/>
      <c r="E315" s="44" t="str">
        <f>IF($D$315="","",$D$315*('Tablas-Tiempos'!C308))</f>
        <v/>
      </c>
      <c r="F315" s="44" t="str">
        <f>IF($D$315="","",$D$315*('Tablas-Tiempos'!D308))</f>
        <v/>
      </c>
      <c r="G315" s="33" t="str">
        <f>IF($D$315="","",$D$315*('Tablas-Tiempos'!E308))</f>
        <v/>
      </c>
      <c r="H315" s="208"/>
      <c r="L315" s="11"/>
      <c r="M315" s="11"/>
      <c r="N315" s="11"/>
      <c r="O315" s="11"/>
      <c r="P315" s="11"/>
      <c r="Q315" s="11"/>
    </row>
    <row r="316" spans="2:17" x14ac:dyDescent="0.25">
      <c r="B316" s="12" t="s">
        <v>344</v>
      </c>
      <c r="C316" s="49" t="s">
        <v>345</v>
      </c>
      <c r="D316" s="206"/>
      <c r="E316" s="33" t="str">
        <f>IF($D$316="","",$D$316*('Tablas-Tiempos'!C309))</f>
        <v/>
      </c>
      <c r="F316" s="44" t="str">
        <f>IF($D$316="","",$D$316*('Tablas-Tiempos'!D309))</f>
        <v/>
      </c>
      <c r="G316" s="44" t="str">
        <f>IF($D$316="","",$D$316*('Tablas-Tiempos'!E309))</f>
        <v/>
      </c>
      <c r="H316" s="208"/>
      <c r="L316" s="11"/>
      <c r="M316" s="11"/>
      <c r="N316" s="11"/>
      <c r="O316" s="11"/>
      <c r="P316" s="11"/>
      <c r="Q316" s="11"/>
    </row>
    <row r="317" spans="2:17" x14ac:dyDescent="0.25">
      <c r="B317" s="12" t="s">
        <v>346</v>
      </c>
      <c r="C317" s="49" t="s">
        <v>347</v>
      </c>
      <c r="D317" s="206"/>
      <c r="E317" s="44" t="str">
        <f>IF($D$317="","",$D$317*('Tablas-Tiempos'!C310))</f>
        <v/>
      </c>
      <c r="F317" s="33" t="str">
        <f>IF($D$317="","",$D$317*('Tablas-Tiempos'!D310))</f>
        <v/>
      </c>
      <c r="G317" s="33"/>
      <c r="H317" s="208"/>
      <c r="L317" s="11"/>
      <c r="M317" s="11"/>
      <c r="N317" s="11"/>
      <c r="O317" s="11"/>
      <c r="P317" s="11"/>
      <c r="Q317" s="11"/>
    </row>
    <row r="318" spans="2:17" x14ac:dyDescent="0.25">
      <c r="B318" s="12" t="s">
        <v>348</v>
      </c>
      <c r="C318" s="29" t="s">
        <v>349</v>
      </c>
      <c r="D318" s="207"/>
      <c r="E318" s="45" t="str">
        <f>IF($D$318="","",$D$318*('Tablas-Tiempos'!C311))</f>
        <v/>
      </c>
      <c r="F318" s="54" t="str">
        <f>IF($D$318="","",$D$318*('Tablas-Tiempos'!D311))</f>
        <v/>
      </c>
      <c r="G318" s="45"/>
      <c r="H318" s="208"/>
      <c r="L318" s="11"/>
      <c r="M318" s="11"/>
      <c r="N318" s="11"/>
      <c r="O318" s="11"/>
      <c r="P318" s="11"/>
      <c r="Q318" s="11"/>
    </row>
    <row r="319" spans="2:17" x14ac:dyDescent="0.25">
      <c r="C319" s="31"/>
      <c r="D319" s="32"/>
      <c r="E319" s="32"/>
      <c r="F319" s="32"/>
      <c r="G319" s="32"/>
      <c r="H319" s="26"/>
      <c r="L319" s="11"/>
      <c r="M319" s="11"/>
      <c r="N319" s="11"/>
      <c r="O319" s="11"/>
      <c r="P319" s="11"/>
      <c r="Q319" s="11"/>
    </row>
    <row r="320" spans="2:17" ht="16.5" customHeight="1" x14ac:dyDescent="0.25">
      <c r="B320" s="94" t="s">
        <v>335</v>
      </c>
      <c r="C320" s="94"/>
      <c r="D320" s="95"/>
      <c r="E320" s="95"/>
      <c r="F320" s="95"/>
      <c r="G320" s="95"/>
      <c r="H320" s="95"/>
      <c r="L320" s="11"/>
      <c r="M320" s="11"/>
      <c r="N320" s="11"/>
      <c r="O320" s="11"/>
      <c r="P320" s="11"/>
      <c r="Q320" s="11"/>
    </row>
    <row r="321" spans="2:17" x14ac:dyDescent="0.25">
      <c r="B321" s="89" t="s">
        <v>6</v>
      </c>
      <c r="C321" s="90"/>
      <c r="D321" s="96" t="s">
        <v>323</v>
      </c>
      <c r="E321" s="97" t="s">
        <v>8</v>
      </c>
      <c r="F321" s="97" t="s">
        <v>9</v>
      </c>
      <c r="G321" s="96" t="s">
        <v>10</v>
      </c>
      <c r="H321" s="92" t="s">
        <v>506</v>
      </c>
      <c r="L321" s="11"/>
      <c r="M321" s="11"/>
      <c r="N321" s="11"/>
      <c r="O321" s="11"/>
      <c r="P321" s="11"/>
      <c r="Q321" s="11"/>
    </row>
    <row r="322" spans="2:17" x14ac:dyDescent="0.25">
      <c r="B322" s="12" t="s">
        <v>350</v>
      </c>
      <c r="C322" s="24" t="s">
        <v>351</v>
      </c>
      <c r="D322" s="206"/>
      <c r="E322" s="44" t="str">
        <f>IF($D$322="","",$D$322*('Tablas-Tiempos'!C315))</f>
        <v/>
      </c>
      <c r="F322" s="33" t="str">
        <f>IF($D$322="","",$D$322*('Tablas-Tiempos'!D315))</f>
        <v/>
      </c>
      <c r="G322" s="33"/>
      <c r="H322" s="208"/>
      <c r="L322" s="11"/>
      <c r="M322" s="11"/>
      <c r="N322" s="11"/>
      <c r="O322" s="11"/>
      <c r="P322" s="11"/>
      <c r="Q322" s="11"/>
    </row>
    <row r="323" spans="2:17" ht="25.5" x14ac:dyDescent="0.25">
      <c r="B323" s="12" t="s">
        <v>352</v>
      </c>
      <c r="C323" s="53" t="s">
        <v>353</v>
      </c>
      <c r="D323" s="207"/>
      <c r="E323" s="45" t="str">
        <f>IF($D$323="","",$D$323*('Tablas-Tiempos'!C316))</f>
        <v/>
      </c>
      <c r="F323" s="54"/>
      <c r="G323" s="45"/>
      <c r="H323" s="208"/>
      <c r="L323" s="11"/>
      <c r="M323" s="11"/>
      <c r="N323" s="11"/>
      <c r="O323" s="11"/>
      <c r="P323" s="11"/>
      <c r="Q323" s="11"/>
    </row>
    <row r="324" spans="2:17" x14ac:dyDescent="0.25">
      <c r="C324" s="31"/>
      <c r="D324" s="32"/>
      <c r="E324" s="32"/>
      <c r="F324" s="32"/>
      <c r="G324" s="32"/>
      <c r="H324" s="26"/>
      <c r="L324" s="11"/>
      <c r="M324" s="11"/>
      <c r="N324" s="11"/>
      <c r="O324" s="11"/>
      <c r="P324" s="11"/>
      <c r="Q324" s="11"/>
    </row>
    <row r="325" spans="2:17" ht="16.5" customHeight="1" x14ac:dyDescent="0.25">
      <c r="B325" s="94" t="s">
        <v>335</v>
      </c>
      <c r="C325" s="94"/>
      <c r="D325" s="95"/>
      <c r="E325" s="95"/>
      <c r="F325" s="95"/>
      <c r="G325" s="95"/>
      <c r="H325" s="95"/>
      <c r="L325" s="11"/>
      <c r="M325" s="11"/>
      <c r="N325" s="11"/>
      <c r="O325" s="11"/>
      <c r="P325" s="11"/>
      <c r="Q325" s="11"/>
    </row>
    <row r="326" spans="2:17" x14ac:dyDescent="0.25">
      <c r="B326" s="89" t="s">
        <v>6</v>
      </c>
      <c r="C326" s="96"/>
      <c r="D326" s="96" t="s">
        <v>323</v>
      </c>
      <c r="E326" s="97" t="s">
        <v>8</v>
      </c>
      <c r="F326" s="97" t="s">
        <v>9</v>
      </c>
      <c r="G326" s="96" t="s">
        <v>10</v>
      </c>
      <c r="H326" s="92" t="s">
        <v>506</v>
      </c>
      <c r="L326" s="11"/>
      <c r="M326" s="11"/>
      <c r="N326" s="11"/>
      <c r="O326" s="11"/>
      <c r="P326" s="11"/>
      <c r="Q326" s="11"/>
    </row>
    <row r="327" spans="2:17" ht="25.5" x14ac:dyDescent="0.25">
      <c r="B327" s="12" t="s">
        <v>354</v>
      </c>
      <c r="C327" s="93" t="s">
        <v>355</v>
      </c>
      <c r="D327" s="206"/>
      <c r="E327" s="33" t="str">
        <f>IF($D$327="","",$D$327*('Tablas-Tiempos'!C320))</f>
        <v/>
      </c>
      <c r="F327" s="33"/>
      <c r="G327" s="44" t="str">
        <f>IF($D$327="","",$D$327*('Tablas-Tiempos'!E320))</f>
        <v/>
      </c>
      <c r="H327" s="208"/>
      <c r="L327" s="11"/>
      <c r="M327" s="11"/>
      <c r="N327" s="11"/>
      <c r="O327" s="11"/>
      <c r="P327" s="11"/>
      <c r="Q327" s="11"/>
    </row>
    <row r="328" spans="2:17" ht="25.5" x14ac:dyDescent="0.25">
      <c r="B328" s="12" t="s">
        <v>356</v>
      </c>
      <c r="C328" s="93" t="s">
        <v>357</v>
      </c>
      <c r="D328" s="206"/>
      <c r="E328" s="33" t="str">
        <f>IF($D$328="","",$D$328*('Tablas-Tiempos'!C321))</f>
        <v/>
      </c>
      <c r="F328" s="33"/>
      <c r="G328" s="33"/>
      <c r="H328" s="208"/>
      <c r="L328" s="11"/>
      <c r="M328" s="11"/>
      <c r="N328" s="11"/>
      <c r="O328" s="11"/>
      <c r="P328" s="11"/>
      <c r="Q328" s="11"/>
    </row>
    <row r="329" spans="2:17" ht="24.75" customHeight="1" x14ac:dyDescent="0.25">
      <c r="B329" s="12" t="s">
        <v>358</v>
      </c>
      <c r="C329" s="93" t="s">
        <v>359</v>
      </c>
      <c r="D329" s="206"/>
      <c r="E329" s="44" t="str">
        <f>IF($D$329="","",$D$329*('Tablas-Tiempos'!C322))</f>
        <v/>
      </c>
      <c r="F329" s="44" t="str">
        <f>IF($D$329="","",$D$329*('Tablas-Tiempos'!D322))</f>
        <v/>
      </c>
      <c r="G329" s="33"/>
      <c r="H329" s="208"/>
      <c r="L329" s="11"/>
      <c r="M329" s="11"/>
      <c r="N329" s="11"/>
      <c r="O329" s="11"/>
      <c r="P329" s="11"/>
      <c r="Q329" s="11"/>
    </row>
    <row r="330" spans="2:17" ht="25.5" x14ac:dyDescent="0.25">
      <c r="B330" s="12" t="s">
        <v>360</v>
      </c>
      <c r="C330" s="93" t="s">
        <v>361</v>
      </c>
      <c r="D330" s="206"/>
      <c r="E330" s="33" t="str">
        <f>IF($D$330="","",$D$330*('Tablas-Tiempos'!C323))</f>
        <v/>
      </c>
      <c r="F330" s="44" t="str">
        <f>IF($D$330="","",$D$330*('Tablas-Tiempos'!D323))</f>
        <v/>
      </c>
      <c r="G330" s="33"/>
      <c r="H330" s="208"/>
      <c r="L330" s="11"/>
      <c r="M330" s="11"/>
      <c r="N330" s="11"/>
      <c r="O330" s="11"/>
      <c r="P330" s="11"/>
      <c r="Q330" s="11"/>
    </row>
    <row r="331" spans="2:17" ht="25.5" x14ac:dyDescent="0.25">
      <c r="B331" s="12" t="s">
        <v>362</v>
      </c>
      <c r="C331" s="93" t="s">
        <v>363</v>
      </c>
      <c r="D331" s="206"/>
      <c r="E331" s="33" t="str">
        <f>IF($D$331="","",$D$331*('Tablas-Tiempos'!C324))</f>
        <v/>
      </c>
      <c r="F331" s="44" t="str">
        <f>IF($D$331="","",$D$331*('Tablas-Tiempos'!D324))</f>
        <v/>
      </c>
      <c r="G331" s="33"/>
      <c r="H331" s="208"/>
      <c r="L331" s="11"/>
      <c r="M331" s="11"/>
      <c r="N331" s="11"/>
      <c r="O331" s="11"/>
      <c r="P331" s="11"/>
      <c r="Q331" s="11"/>
    </row>
    <row r="332" spans="2:17" x14ac:dyDescent="0.25">
      <c r="B332" s="12" t="s">
        <v>364</v>
      </c>
      <c r="C332" s="29" t="s">
        <v>365</v>
      </c>
      <c r="D332" s="207"/>
      <c r="E332" s="45" t="str">
        <f>IF($D$332="","",$D$332*('Tablas-Tiempos'!C325))</f>
        <v/>
      </c>
      <c r="F332" s="45" t="str">
        <f>IF($D$332="","",$D$332*('Tablas-Tiempos'!D325))</f>
        <v/>
      </c>
      <c r="G332" s="54" t="str">
        <f>IF($D$332="","",$D$332*('Tablas-Tiempos'!E325))</f>
        <v/>
      </c>
      <c r="H332" s="208"/>
      <c r="L332" s="11"/>
      <c r="M332" s="11"/>
      <c r="N332" s="11"/>
      <c r="O332" s="11"/>
      <c r="P332" s="11"/>
      <c r="Q332" s="11"/>
    </row>
    <row r="333" spans="2:17" x14ac:dyDescent="0.25">
      <c r="C333" s="31"/>
      <c r="D333" s="32"/>
      <c r="E333" s="32"/>
      <c r="F333" s="32"/>
      <c r="G333" s="32"/>
      <c r="H333" s="212"/>
      <c r="L333" s="11"/>
      <c r="M333" s="11"/>
      <c r="N333" s="11"/>
      <c r="O333" s="11"/>
      <c r="P333" s="11"/>
      <c r="Q333" s="11"/>
    </row>
    <row r="334" spans="2:17" ht="16.5" customHeight="1" x14ac:dyDescent="0.25">
      <c r="B334" s="94" t="s">
        <v>635</v>
      </c>
      <c r="C334" s="94"/>
      <c r="D334" s="95"/>
      <c r="E334" s="95"/>
      <c r="F334" s="95"/>
      <c r="G334" s="95"/>
      <c r="H334" s="95"/>
      <c r="L334" s="11"/>
      <c r="M334" s="11"/>
      <c r="N334" s="11"/>
      <c r="O334" s="11"/>
      <c r="P334" s="11"/>
      <c r="Q334" s="11"/>
    </row>
    <row r="335" spans="2:17" x14ac:dyDescent="0.25">
      <c r="B335" s="89" t="s">
        <v>6</v>
      </c>
      <c r="C335" s="96"/>
      <c r="D335" s="96" t="s">
        <v>323</v>
      </c>
      <c r="E335" s="97" t="s">
        <v>8</v>
      </c>
      <c r="F335" s="97" t="s">
        <v>9</v>
      </c>
      <c r="G335" s="96" t="s">
        <v>10</v>
      </c>
      <c r="H335" s="92" t="s">
        <v>506</v>
      </c>
      <c r="L335" s="11"/>
      <c r="M335" s="11"/>
      <c r="N335" s="11"/>
      <c r="O335" s="11"/>
      <c r="P335" s="11"/>
      <c r="Q335" s="11"/>
    </row>
    <row r="336" spans="2:17" x14ac:dyDescent="0.25">
      <c r="B336" s="12" t="s">
        <v>366</v>
      </c>
      <c r="C336" s="53" t="s">
        <v>367</v>
      </c>
      <c r="D336" s="207"/>
      <c r="E336" s="45" t="str">
        <f>IF($D$336="","",$D$336*('Tablas-Tiempos'!C329))</f>
        <v/>
      </c>
      <c r="F336" s="54" t="str">
        <f>IF($D$336="","",$D$336*('Tablas-Tiempos'!D329))</f>
        <v/>
      </c>
      <c r="G336" s="54" t="str">
        <f>IF($D$336="","",$D$336*('Tablas-Tiempos'!E329))</f>
        <v/>
      </c>
      <c r="H336" s="208"/>
      <c r="L336" s="11"/>
      <c r="M336" s="11"/>
      <c r="N336" s="11"/>
      <c r="O336" s="11"/>
      <c r="P336" s="11"/>
      <c r="Q336" s="11"/>
    </row>
    <row r="337" spans="2:17" x14ac:dyDescent="0.25">
      <c r="C337" s="31"/>
      <c r="D337" s="32"/>
      <c r="E337" s="32"/>
      <c r="F337" s="32"/>
      <c r="G337" s="32"/>
      <c r="H337" s="26"/>
      <c r="L337" s="11"/>
      <c r="M337" s="11"/>
      <c r="N337" s="11"/>
      <c r="O337" s="11"/>
      <c r="P337" s="11"/>
      <c r="Q337" s="11"/>
    </row>
    <row r="338" spans="2:17" ht="16.5" customHeight="1" x14ac:dyDescent="0.25">
      <c r="B338" s="94" t="s">
        <v>368</v>
      </c>
      <c r="C338" s="94"/>
      <c r="D338" s="95"/>
      <c r="E338" s="95"/>
      <c r="F338" s="95"/>
      <c r="G338" s="95"/>
      <c r="H338" s="95"/>
      <c r="L338" s="11"/>
      <c r="M338" s="11"/>
      <c r="N338" s="11"/>
      <c r="O338" s="11"/>
      <c r="P338" s="11"/>
      <c r="Q338" s="11"/>
    </row>
    <row r="339" spans="2:17" x14ac:dyDescent="0.25">
      <c r="B339" s="89"/>
      <c r="C339" s="96"/>
      <c r="D339" s="96"/>
      <c r="E339" s="97" t="s">
        <v>8</v>
      </c>
      <c r="F339" s="97" t="s">
        <v>9</v>
      </c>
      <c r="G339" s="96" t="s">
        <v>10</v>
      </c>
      <c r="H339" s="92"/>
      <c r="L339" s="11"/>
      <c r="M339" s="11"/>
      <c r="N339" s="11"/>
      <c r="O339" s="11"/>
      <c r="P339" s="11"/>
      <c r="Q339" s="11"/>
    </row>
    <row r="340" spans="2:17" ht="15" customHeight="1" x14ac:dyDescent="0.25">
      <c r="C340" s="254" t="s">
        <v>84</v>
      </c>
      <c r="D340" s="254"/>
      <c r="E340" s="34" t="str">
        <f>IF(SUM(E312:E318,E322:E323,E327:E332,E336)&gt;0,SUM(E312:E318,E322:E323,E327:E332,E336),"")</f>
        <v/>
      </c>
      <c r="F340" s="34" t="str">
        <f>IF(SUM(F312:F318,F322:F323,F327:F332,F336)&gt;0,SUM(F312:F318,F322:F323,F327:F332,F336),"")</f>
        <v/>
      </c>
      <c r="G340" s="34" t="str">
        <f>IF(SUM(G312:G318,G322:G323,G327:G332,G336)&gt;0,SUM(G312:G318,G322:G323,G327:G332,G336),"")</f>
        <v/>
      </c>
      <c r="H340" s="31"/>
      <c r="L340" s="11"/>
      <c r="M340" s="11"/>
      <c r="N340" s="11"/>
      <c r="O340" s="11"/>
      <c r="P340" s="11"/>
      <c r="Q340" s="11"/>
    </row>
    <row r="341" spans="2:17" x14ac:dyDescent="0.25">
      <c r="C341" s="31"/>
      <c r="D341" s="31"/>
      <c r="E341" s="32"/>
      <c r="F341" s="32"/>
      <c r="G341" s="32"/>
      <c r="H341" s="31"/>
      <c r="I341" s="35"/>
      <c r="J341" s="35"/>
      <c r="K341" s="35"/>
      <c r="L341" s="11"/>
      <c r="M341" s="11"/>
      <c r="N341" s="11"/>
      <c r="O341" s="11"/>
      <c r="P341" s="11"/>
      <c r="Q341" s="11"/>
    </row>
    <row r="342" spans="2:17" ht="15" customHeight="1" thickBot="1" x14ac:dyDescent="0.3">
      <c r="C342" s="254" t="s">
        <v>85</v>
      </c>
      <c r="D342" s="254"/>
      <c r="E342" s="98" t="str">
        <f>IF(E340&lt;&gt;"",E340/($D$5),"")</f>
        <v/>
      </c>
      <c r="F342" s="98" t="str">
        <f>IF(F340&lt;&gt;"",F340/($D$5),"")</f>
        <v/>
      </c>
      <c r="G342" s="99" t="str">
        <f>IF(G340&lt;&gt;"",G340/($D$5),"")</f>
        <v/>
      </c>
      <c r="H342" s="31"/>
      <c r="I342" s="35"/>
      <c r="J342" s="35"/>
      <c r="K342" s="35"/>
      <c r="L342" s="11"/>
      <c r="M342" s="11"/>
      <c r="N342" s="11"/>
      <c r="O342" s="11"/>
      <c r="P342" s="11"/>
      <c r="Q342" s="11"/>
    </row>
    <row r="343" spans="2:17" ht="9.75" customHeight="1" thickBot="1" x14ac:dyDescent="0.3">
      <c r="C343" s="31"/>
      <c r="D343" s="31"/>
      <c r="E343" s="31"/>
      <c r="F343" s="31"/>
      <c r="G343" s="31"/>
      <c r="H343" s="31"/>
      <c r="L343" s="11"/>
      <c r="M343" s="11"/>
      <c r="N343" s="11"/>
      <c r="O343" s="11"/>
      <c r="P343" s="11"/>
      <c r="Q343" s="11"/>
    </row>
    <row r="344" spans="2:17" ht="15.75" thickBot="1" x14ac:dyDescent="0.3">
      <c r="C344" s="31"/>
      <c r="D344" s="3" t="s">
        <v>615</v>
      </c>
      <c r="E344" s="194" t="str">
        <f>IF(E342="","",E342/($D$7/100)+E342*($D$9/100))</f>
        <v/>
      </c>
      <c r="F344" s="194" t="str">
        <f>IF(F342="","",F342/($D$7/100))</f>
        <v/>
      </c>
      <c r="G344" s="193" t="str">
        <f>IF(G342="","",G342/($D$7/100))</f>
        <v/>
      </c>
      <c r="H344" s="31"/>
      <c r="L344" s="11"/>
      <c r="M344" s="11"/>
      <c r="N344" s="11"/>
      <c r="O344" s="11"/>
      <c r="P344" s="11"/>
      <c r="Q344" s="11"/>
    </row>
    <row r="345" spans="2:17" x14ac:dyDescent="0.25">
      <c r="C345" s="31"/>
      <c r="D345" s="31"/>
      <c r="E345" s="31"/>
      <c r="F345" s="31"/>
      <c r="G345" s="31"/>
      <c r="H345" s="31"/>
      <c r="L345" s="11"/>
      <c r="M345" s="11"/>
      <c r="N345" s="11"/>
      <c r="O345" s="11"/>
      <c r="P345" s="11"/>
      <c r="Q345" s="11"/>
    </row>
    <row r="346" spans="2:17" ht="25.5" x14ac:dyDescent="0.25">
      <c r="B346" s="100" t="s">
        <v>369</v>
      </c>
      <c r="C346" s="100"/>
      <c r="D346" s="101"/>
      <c r="E346" s="101"/>
      <c r="F346" s="101"/>
      <c r="G346" s="101"/>
      <c r="H346" s="101"/>
      <c r="L346" s="11"/>
      <c r="M346" s="11"/>
      <c r="N346" s="11"/>
      <c r="O346" s="11"/>
      <c r="P346" s="11"/>
      <c r="Q346" s="11"/>
    </row>
    <row r="347" spans="2:17" ht="16.5" customHeight="1" x14ac:dyDescent="0.25">
      <c r="B347" s="102" t="s">
        <v>370</v>
      </c>
      <c r="C347" s="102"/>
      <c r="D347" s="103"/>
      <c r="E347" s="103"/>
      <c r="F347" s="103"/>
      <c r="G347" s="103"/>
      <c r="H347" s="103"/>
      <c r="L347" s="11"/>
      <c r="M347" s="11"/>
      <c r="N347" s="11"/>
      <c r="O347" s="11"/>
      <c r="P347" s="11"/>
      <c r="Q347" s="11"/>
    </row>
    <row r="348" spans="2:17" x14ac:dyDescent="0.25">
      <c r="B348" s="104" t="s">
        <v>6</v>
      </c>
      <c r="C348" s="105"/>
      <c r="D348" s="106" t="s">
        <v>323</v>
      </c>
      <c r="E348" s="106" t="s">
        <v>8</v>
      </c>
      <c r="F348" s="106" t="s">
        <v>9</v>
      </c>
      <c r="G348" s="106" t="s">
        <v>10</v>
      </c>
      <c r="H348" s="106" t="s">
        <v>506</v>
      </c>
      <c r="L348" s="11"/>
      <c r="M348" s="11"/>
      <c r="N348" s="11"/>
      <c r="O348" s="11"/>
      <c r="P348" s="11"/>
      <c r="Q348" s="11"/>
    </row>
    <row r="349" spans="2:17" x14ac:dyDescent="0.25">
      <c r="B349" s="12" t="s">
        <v>371</v>
      </c>
      <c r="C349" s="49" t="s">
        <v>372</v>
      </c>
      <c r="D349" s="206"/>
      <c r="E349" s="33" t="str">
        <f>IF($D$349="","",$D$349*('Tablas-Tiempos'!C334))</f>
        <v/>
      </c>
      <c r="F349" s="33"/>
      <c r="G349" s="33"/>
      <c r="H349" s="208"/>
      <c r="L349" s="11"/>
      <c r="M349" s="11"/>
      <c r="N349" s="11"/>
      <c r="O349" s="11"/>
      <c r="P349" s="11"/>
      <c r="Q349" s="11"/>
    </row>
    <row r="350" spans="2:17" x14ac:dyDescent="0.25">
      <c r="B350" s="12" t="s">
        <v>373</v>
      </c>
      <c r="C350" s="29" t="s">
        <v>374</v>
      </c>
      <c r="D350" s="207"/>
      <c r="E350" s="45" t="str">
        <f>IF($D$350="","",$D$350*('Tablas-Tiempos'!C335))</f>
        <v/>
      </c>
      <c r="F350" s="45"/>
      <c r="G350" s="45"/>
      <c r="H350" s="208"/>
      <c r="L350" s="11"/>
      <c r="M350" s="11"/>
      <c r="N350" s="11"/>
      <c r="O350" s="11"/>
      <c r="P350" s="11"/>
      <c r="Q350" s="11"/>
    </row>
    <row r="351" spans="2:17" x14ac:dyDescent="0.25">
      <c r="C351" s="31"/>
      <c r="D351" s="32"/>
      <c r="E351" s="32"/>
      <c r="F351" s="32"/>
      <c r="G351" s="32"/>
      <c r="H351" s="26"/>
      <c r="L351" s="11"/>
      <c r="M351" s="11"/>
      <c r="N351" s="11"/>
      <c r="O351" s="11"/>
      <c r="P351" s="11"/>
      <c r="Q351" s="11"/>
    </row>
    <row r="352" spans="2:17" ht="16.5" customHeight="1" x14ac:dyDescent="0.25">
      <c r="B352" s="102" t="s">
        <v>375</v>
      </c>
      <c r="C352" s="102"/>
      <c r="D352" s="103"/>
      <c r="E352" s="103"/>
      <c r="F352" s="103"/>
      <c r="G352" s="103"/>
      <c r="H352" s="103"/>
      <c r="L352" s="11"/>
      <c r="M352" s="11"/>
      <c r="N352" s="11"/>
      <c r="O352" s="11"/>
      <c r="P352" s="11"/>
      <c r="Q352" s="11"/>
    </row>
    <row r="353" spans="2:17" x14ac:dyDescent="0.25">
      <c r="B353" s="104" t="s">
        <v>6</v>
      </c>
      <c r="C353" s="105"/>
      <c r="D353" s="106" t="s">
        <v>323</v>
      </c>
      <c r="E353" s="106" t="s">
        <v>8</v>
      </c>
      <c r="F353" s="106" t="s">
        <v>9</v>
      </c>
      <c r="G353" s="106" t="s">
        <v>10</v>
      </c>
      <c r="H353" s="106" t="s">
        <v>506</v>
      </c>
      <c r="L353" s="11"/>
      <c r="M353" s="11"/>
      <c r="N353" s="11"/>
      <c r="O353" s="11"/>
      <c r="P353" s="11"/>
      <c r="Q353" s="11"/>
    </row>
    <row r="354" spans="2:17" x14ac:dyDescent="0.25">
      <c r="B354" s="12" t="s">
        <v>376</v>
      </c>
      <c r="C354" s="49" t="s">
        <v>372</v>
      </c>
      <c r="D354" s="206"/>
      <c r="E354" s="33" t="str">
        <f>IF($D$354="","",$D$354*('Tablas-Tiempos'!C339))</f>
        <v/>
      </c>
      <c r="F354" s="33"/>
      <c r="G354" s="33"/>
      <c r="H354" s="208"/>
      <c r="L354" s="11"/>
      <c r="M354" s="11"/>
      <c r="N354" s="11"/>
      <c r="O354" s="11"/>
      <c r="P354" s="11"/>
      <c r="Q354" s="11"/>
    </row>
    <row r="355" spans="2:17" x14ac:dyDescent="0.25">
      <c r="B355" s="12" t="s">
        <v>377</v>
      </c>
      <c r="C355" s="29" t="s">
        <v>374</v>
      </c>
      <c r="D355" s="207"/>
      <c r="E355" s="45" t="str">
        <f>IF($D$355="","",$D$355*('Tablas-Tiempos'!C340))</f>
        <v/>
      </c>
      <c r="F355" s="45"/>
      <c r="G355" s="45"/>
      <c r="H355" s="208"/>
      <c r="L355" s="11"/>
      <c r="M355" s="11"/>
      <c r="N355" s="11"/>
      <c r="O355" s="11"/>
      <c r="P355" s="11"/>
      <c r="Q355" s="11"/>
    </row>
    <row r="356" spans="2:17" x14ac:dyDescent="0.25">
      <c r="C356" s="31"/>
      <c r="D356" s="32"/>
      <c r="E356" s="32"/>
      <c r="F356" s="32"/>
      <c r="G356" s="32"/>
      <c r="H356" s="26"/>
      <c r="L356" s="11"/>
      <c r="M356" s="11"/>
      <c r="N356" s="11"/>
      <c r="O356" s="11"/>
      <c r="P356" s="11"/>
      <c r="Q356" s="11"/>
    </row>
    <row r="357" spans="2:17" ht="16.5" customHeight="1" x14ac:dyDescent="0.25">
      <c r="B357" s="102" t="s">
        <v>378</v>
      </c>
      <c r="C357" s="102"/>
      <c r="D357" s="103"/>
      <c r="E357" s="103"/>
      <c r="F357" s="103"/>
      <c r="G357" s="103"/>
      <c r="H357" s="103"/>
      <c r="L357" s="11"/>
      <c r="M357" s="11"/>
      <c r="N357" s="11"/>
      <c r="O357" s="11"/>
      <c r="P357" s="11"/>
      <c r="Q357" s="11"/>
    </row>
    <row r="358" spans="2:17" x14ac:dyDescent="0.25">
      <c r="B358" s="104" t="s">
        <v>6</v>
      </c>
      <c r="C358" s="105"/>
      <c r="D358" s="106" t="s">
        <v>323</v>
      </c>
      <c r="E358" s="106" t="s">
        <v>8</v>
      </c>
      <c r="F358" s="106" t="s">
        <v>9</v>
      </c>
      <c r="G358" s="106" t="s">
        <v>10</v>
      </c>
      <c r="H358" s="106" t="s">
        <v>506</v>
      </c>
      <c r="L358" s="11"/>
      <c r="M358" s="11"/>
      <c r="N358" s="11"/>
      <c r="O358" s="11"/>
      <c r="P358" s="11"/>
      <c r="Q358" s="11"/>
    </row>
    <row r="359" spans="2:17" x14ac:dyDescent="0.25">
      <c r="B359" s="12" t="s">
        <v>379</v>
      </c>
      <c r="C359" s="49" t="s">
        <v>380</v>
      </c>
      <c r="D359" s="206"/>
      <c r="E359" s="33" t="str">
        <f>IF($D$359="","",$D$359*('Tablas-Tiempos'!C344))</f>
        <v/>
      </c>
      <c r="F359" s="33" t="str">
        <f>IF($D$359="","",$D$359*('Tablas-Tiempos'!D344))</f>
        <v/>
      </c>
      <c r="G359" s="33" t="str">
        <f>IF($D$359="","",$D$359*('Tablas-Tiempos'!E344))</f>
        <v/>
      </c>
      <c r="H359" s="208"/>
      <c r="L359" s="11"/>
      <c r="M359" s="11"/>
      <c r="N359" s="11"/>
      <c r="O359" s="11"/>
      <c r="P359" s="11"/>
      <c r="Q359" s="11"/>
    </row>
    <row r="360" spans="2:17" x14ac:dyDescent="0.25">
      <c r="B360" s="12" t="s">
        <v>381</v>
      </c>
      <c r="C360" s="29" t="s">
        <v>382</v>
      </c>
      <c r="D360" s="207"/>
      <c r="E360" s="45" t="str">
        <f>IF($D$360="","",$D$360*('Tablas-Tiempos'!C345))</f>
        <v/>
      </c>
      <c r="F360" s="45"/>
      <c r="G360" s="45"/>
      <c r="H360" s="208"/>
      <c r="L360" s="11"/>
      <c r="M360" s="11"/>
      <c r="N360" s="11"/>
      <c r="O360" s="11"/>
      <c r="P360" s="11"/>
      <c r="Q360" s="11"/>
    </row>
    <row r="361" spans="2:17" x14ac:dyDescent="0.25">
      <c r="C361" s="31"/>
      <c r="D361" s="32"/>
      <c r="E361" s="32"/>
      <c r="F361" s="32"/>
      <c r="G361" s="32"/>
      <c r="H361" s="26"/>
      <c r="L361" s="11"/>
      <c r="M361" s="11"/>
      <c r="N361" s="11"/>
      <c r="O361" s="11"/>
      <c r="P361" s="11"/>
      <c r="Q361" s="11"/>
    </row>
    <row r="362" spans="2:17" ht="16.5" customHeight="1" x14ac:dyDescent="0.25">
      <c r="B362" s="102" t="s">
        <v>383</v>
      </c>
      <c r="C362" s="102"/>
      <c r="D362" s="103"/>
      <c r="E362" s="103"/>
      <c r="F362" s="103"/>
      <c r="G362" s="103"/>
      <c r="H362" s="103"/>
      <c r="L362" s="11"/>
      <c r="M362" s="11"/>
      <c r="N362" s="11"/>
      <c r="O362" s="11"/>
      <c r="P362" s="11"/>
      <c r="Q362" s="11"/>
    </row>
    <row r="363" spans="2:17" x14ac:dyDescent="0.25">
      <c r="B363" s="104"/>
      <c r="C363" s="105"/>
      <c r="D363" s="106"/>
      <c r="E363" s="106" t="s">
        <v>8</v>
      </c>
      <c r="F363" s="106" t="s">
        <v>9</v>
      </c>
      <c r="G363" s="106" t="s">
        <v>10</v>
      </c>
      <c r="H363" s="106"/>
      <c r="L363" s="11"/>
      <c r="M363" s="11"/>
      <c r="N363" s="11"/>
      <c r="O363" s="11"/>
      <c r="P363" s="11"/>
      <c r="Q363" s="11"/>
    </row>
    <row r="364" spans="2:17" ht="15" customHeight="1" x14ac:dyDescent="0.25">
      <c r="C364" s="254" t="s">
        <v>84</v>
      </c>
      <c r="D364" s="254"/>
      <c r="E364" s="34" t="str">
        <f>IF(SUM(E349:E350,E354:E355,E359:E360)&gt;0,SUM(E349:E350,E354:E355,E359:E360),"")</f>
        <v/>
      </c>
      <c r="F364" s="34" t="str">
        <f>IF(SUM(F349:F350,F354:F355,F359:F360)&gt;0,SUM(F349:F350,F354:F355,F359:F360),"")</f>
        <v/>
      </c>
      <c r="G364" s="34" t="str">
        <f>IF(SUM(G349:G350,G354:G355,G359:G360)&gt;0,SUM(G349:G350,G354:G355,G359:G360),"")</f>
        <v/>
      </c>
      <c r="H364" s="31"/>
      <c r="L364" s="11"/>
      <c r="M364" s="11"/>
      <c r="N364" s="11"/>
      <c r="O364" s="11"/>
      <c r="P364" s="11"/>
      <c r="Q364" s="11"/>
    </row>
    <row r="365" spans="2:17" x14ac:dyDescent="0.25">
      <c r="C365" s="31"/>
      <c r="D365" s="31"/>
      <c r="E365" s="32"/>
      <c r="F365" s="32"/>
      <c r="G365" s="32"/>
      <c r="H365" s="31"/>
      <c r="I365" s="35"/>
      <c r="J365" s="35"/>
      <c r="K365" s="35"/>
      <c r="L365" s="11"/>
      <c r="M365" s="11"/>
      <c r="N365" s="11"/>
      <c r="O365" s="11"/>
      <c r="P365" s="11"/>
      <c r="Q365" s="11"/>
    </row>
    <row r="366" spans="2:17" ht="15" customHeight="1" x14ac:dyDescent="0.25">
      <c r="C366" s="254" t="s">
        <v>85</v>
      </c>
      <c r="D366" s="254"/>
      <c r="E366" s="107" t="str">
        <f>IF(E364&lt;&gt;"",E364/($D$5),"")</f>
        <v/>
      </c>
      <c r="F366" s="107" t="str">
        <f>IF(F364&lt;&gt;"",F364/($D$5),"")</f>
        <v/>
      </c>
      <c r="G366" s="108" t="str">
        <f>IF(G364&lt;&gt;"",G364/($D$5),"")</f>
        <v/>
      </c>
      <c r="H366" s="26"/>
      <c r="I366" s="35"/>
      <c r="J366" s="35"/>
      <c r="K366" s="35"/>
      <c r="L366" s="11"/>
      <c r="M366" s="11"/>
      <c r="N366" s="11"/>
      <c r="O366" s="11"/>
      <c r="P366" s="11"/>
      <c r="Q366" s="11"/>
    </row>
    <row r="367" spans="2:17" ht="9" customHeight="1" thickBot="1" x14ac:dyDescent="0.3">
      <c r="C367" s="11"/>
      <c r="D367" s="11"/>
      <c r="E367" s="11"/>
      <c r="F367" s="11"/>
      <c r="G367" s="11"/>
      <c r="H367" s="11"/>
      <c r="L367" s="11"/>
      <c r="M367" s="11"/>
      <c r="N367" s="11"/>
      <c r="O367" s="11"/>
      <c r="P367" s="11"/>
      <c r="Q367" s="11"/>
    </row>
    <row r="368" spans="2:17" ht="15.75" thickBot="1" x14ac:dyDescent="0.3">
      <c r="C368" s="11"/>
      <c r="D368" s="198" t="s">
        <v>615</v>
      </c>
      <c r="E368" s="195" t="str">
        <f>IF(E366="","",E366/($D$7/100)+E366*($D$9/100))</f>
        <v/>
      </c>
      <c r="F368" s="197" t="str">
        <f>IF(F366="","",F366/($D$7/100))</f>
        <v/>
      </c>
      <c r="G368" s="196" t="str">
        <f>IF(G366="","",G366/($D$7/100))</f>
        <v/>
      </c>
      <c r="H368" s="11"/>
      <c r="L368" s="11"/>
      <c r="M368" s="11"/>
      <c r="N368" s="11"/>
      <c r="O368" s="11"/>
      <c r="P368" s="11"/>
      <c r="Q368" s="11"/>
    </row>
    <row r="369" spans="3:17" x14ac:dyDescent="0.25">
      <c r="C369" s="11"/>
      <c r="D369" s="11"/>
      <c r="E369" s="11"/>
      <c r="F369" s="11"/>
      <c r="G369" s="11"/>
      <c r="H369" s="11"/>
      <c r="L369" s="11"/>
      <c r="M369" s="11"/>
      <c r="N369" s="11"/>
      <c r="O369" s="11"/>
      <c r="P369" s="11"/>
      <c r="Q369" s="11"/>
    </row>
    <row r="370" spans="3:17" x14ac:dyDescent="0.25">
      <c r="C370" s="11"/>
      <c r="D370" s="11"/>
      <c r="E370" s="11"/>
      <c r="F370" s="11"/>
      <c r="G370" s="11"/>
      <c r="H370" s="11"/>
      <c r="L370" s="11"/>
      <c r="M370" s="11"/>
      <c r="N370" s="11"/>
      <c r="O370" s="11"/>
      <c r="P370" s="11"/>
      <c r="Q370" s="11"/>
    </row>
    <row r="371" spans="3:17" x14ac:dyDescent="0.25">
      <c r="C371" s="11"/>
      <c r="D371" s="11"/>
      <c r="E371" s="11"/>
      <c r="F371" s="11"/>
      <c r="G371" s="11"/>
      <c r="H371" s="11"/>
      <c r="L371" s="11"/>
      <c r="M371" s="11"/>
      <c r="N371" s="11"/>
      <c r="O371" s="11"/>
      <c r="P371" s="11"/>
      <c r="Q371" s="11"/>
    </row>
    <row r="372" spans="3:17" x14ac:dyDescent="0.25">
      <c r="C372" s="11"/>
      <c r="D372" s="11"/>
      <c r="E372" s="11"/>
      <c r="F372" s="11"/>
      <c r="G372" s="11"/>
      <c r="H372" s="11"/>
      <c r="L372" s="11"/>
      <c r="M372" s="11"/>
      <c r="N372" s="11"/>
      <c r="O372" s="11"/>
      <c r="P372" s="11"/>
      <c r="Q372" s="11"/>
    </row>
    <row r="373" spans="3:17" x14ac:dyDescent="0.25">
      <c r="C373" s="11"/>
      <c r="D373" s="11"/>
      <c r="E373" s="11"/>
      <c r="F373" s="11"/>
      <c r="G373" s="11"/>
      <c r="H373" s="11"/>
      <c r="L373" s="11"/>
      <c r="M373" s="11"/>
      <c r="N373" s="11"/>
      <c r="O373" s="11"/>
      <c r="P373" s="11"/>
      <c r="Q373" s="11"/>
    </row>
    <row r="374" spans="3:17" x14ac:dyDescent="0.25">
      <c r="C374" s="11"/>
      <c r="D374" s="11"/>
      <c r="E374" s="11"/>
      <c r="F374" s="11"/>
      <c r="G374" s="11"/>
      <c r="H374" s="11"/>
      <c r="L374" s="11"/>
      <c r="M374" s="11"/>
      <c r="N374" s="11"/>
      <c r="O374" s="11"/>
      <c r="P374" s="11"/>
      <c r="Q374" s="11"/>
    </row>
    <row r="375" spans="3:17" x14ac:dyDescent="0.25">
      <c r="C375" s="11"/>
      <c r="D375" s="11"/>
      <c r="E375" s="11"/>
      <c r="F375" s="11"/>
      <c r="G375" s="11"/>
      <c r="H375" s="11"/>
      <c r="L375" s="11"/>
      <c r="M375" s="11"/>
      <c r="N375" s="11"/>
      <c r="O375" s="11"/>
      <c r="P375" s="11"/>
      <c r="Q375" s="11"/>
    </row>
    <row r="376" spans="3:17" x14ac:dyDescent="0.25">
      <c r="C376" s="11"/>
      <c r="D376" s="11"/>
      <c r="E376" s="11"/>
      <c r="F376" s="11"/>
      <c r="G376" s="11"/>
      <c r="H376" s="11"/>
      <c r="L376" s="11"/>
      <c r="M376" s="11"/>
      <c r="N376" s="11"/>
      <c r="O376" s="11"/>
      <c r="P376" s="11"/>
      <c r="Q376" s="11"/>
    </row>
    <row r="377" spans="3:17" x14ac:dyDescent="0.25">
      <c r="C377" s="11"/>
      <c r="D377" s="11"/>
      <c r="E377" s="11"/>
      <c r="F377" s="11"/>
      <c r="G377" s="11"/>
      <c r="H377" s="11"/>
      <c r="L377" s="11"/>
      <c r="M377" s="11"/>
      <c r="N377" s="11"/>
      <c r="O377" s="11"/>
      <c r="P377" s="11"/>
      <c r="Q377" s="11"/>
    </row>
    <row r="378" spans="3:17" x14ac:dyDescent="0.25">
      <c r="C378" s="11"/>
      <c r="D378" s="11"/>
      <c r="E378" s="11"/>
      <c r="F378" s="11"/>
      <c r="G378" s="11"/>
      <c r="H378" s="11"/>
      <c r="L378" s="11"/>
      <c r="M378" s="11"/>
      <c r="N378" s="11"/>
      <c r="O378" s="11"/>
      <c r="P378" s="11"/>
      <c r="Q378" s="11"/>
    </row>
    <row r="379" spans="3:17" x14ac:dyDescent="0.25">
      <c r="C379" s="11"/>
      <c r="D379" s="11"/>
      <c r="E379" s="11"/>
      <c r="F379" s="11"/>
      <c r="G379" s="11"/>
      <c r="H379" s="11"/>
      <c r="L379" s="11"/>
      <c r="M379" s="11"/>
      <c r="N379" s="11"/>
      <c r="O379" s="11"/>
      <c r="P379" s="11"/>
      <c r="Q379" s="11"/>
    </row>
    <row r="380" spans="3:17" x14ac:dyDescent="0.25">
      <c r="C380" s="11"/>
      <c r="D380" s="11"/>
      <c r="E380" s="11"/>
      <c r="F380" s="11"/>
      <c r="G380" s="11"/>
      <c r="H380" s="11"/>
      <c r="L380" s="11"/>
      <c r="M380" s="11"/>
      <c r="N380" s="11"/>
      <c r="O380" s="11"/>
      <c r="P380" s="11"/>
      <c r="Q380" s="11"/>
    </row>
    <row r="381" spans="3:17" x14ac:dyDescent="0.25">
      <c r="C381" s="11"/>
      <c r="D381" s="11"/>
      <c r="E381" s="11"/>
      <c r="F381" s="11"/>
      <c r="G381" s="11"/>
      <c r="H381" s="11"/>
      <c r="L381" s="11"/>
      <c r="M381" s="11"/>
      <c r="N381" s="11"/>
      <c r="O381" s="11"/>
      <c r="P381" s="11"/>
      <c r="Q381" s="11"/>
    </row>
    <row r="382" spans="3:17" x14ac:dyDescent="0.25">
      <c r="C382" s="11"/>
      <c r="D382" s="11"/>
      <c r="E382" s="11"/>
      <c r="F382" s="11"/>
      <c r="G382" s="11"/>
      <c r="H382" s="11"/>
      <c r="L382" s="11"/>
      <c r="M382" s="11"/>
      <c r="N382" s="11"/>
      <c r="O382" s="11"/>
      <c r="P382" s="11"/>
      <c r="Q382" s="11"/>
    </row>
    <row r="383" spans="3:17" x14ac:dyDescent="0.25">
      <c r="C383" s="11"/>
      <c r="D383" s="11"/>
      <c r="E383" s="11"/>
      <c r="F383" s="11"/>
      <c r="G383" s="11"/>
      <c r="H383" s="11"/>
      <c r="L383" s="11"/>
      <c r="M383" s="11"/>
      <c r="N383" s="11"/>
      <c r="O383" s="11"/>
      <c r="P383" s="11"/>
      <c r="Q383" s="11"/>
    </row>
    <row r="384" spans="3:17" x14ac:dyDescent="0.25">
      <c r="C384" s="11"/>
      <c r="D384" s="11"/>
      <c r="E384" s="11"/>
      <c r="F384" s="11"/>
      <c r="G384" s="11"/>
      <c r="H384" s="11"/>
      <c r="L384" s="11"/>
      <c r="M384" s="11"/>
      <c r="N384" s="11"/>
      <c r="O384" s="11"/>
      <c r="P384" s="11"/>
      <c r="Q384" s="11"/>
    </row>
    <row r="385" spans="3:17" x14ac:dyDescent="0.25">
      <c r="C385" s="11"/>
      <c r="D385" s="11"/>
      <c r="E385" s="11"/>
      <c r="F385" s="11"/>
      <c r="G385" s="11"/>
      <c r="H385" s="11"/>
      <c r="L385" s="11"/>
      <c r="M385" s="11"/>
      <c r="N385" s="11"/>
      <c r="O385" s="11"/>
      <c r="P385" s="11"/>
      <c r="Q385" s="11"/>
    </row>
    <row r="386" spans="3:17" x14ac:dyDescent="0.25">
      <c r="C386" s="11"/>
      <c r="D386" s="11"/>
      <c r="E386" s="11"/>
      <c r="F386" s="11"/>
      <c r="G386" s="11"/>
      <c r="H386" s="11"/>
      <c r="L386" s="11"/>
      <c r="M386" s="11"/>
      <c r="N386" s="11"/>
      <c r="O386" s="11"/>
      <c r="P386" s="11"/>
      <c r="Q386" s="11"/>
    </row>
    <row r="387" spans="3:17" x14ac:dyDescent="0.25">
      <c r="C387" s="11"/>
      <c r="D387" s="11"/>
      <c r="E387" s="11"/>
      <c r="F387" s="11"/>
      <c r="G387" s="11"/>
      <c r="H387" s="11"/>
      <c r="L387" s="11"/>
      <c r="M387" s="11"/>
      <c r="N387" s="11"/>
      <c r="O387" s="11"/>
      <c r="P387" s="11"/>
      <c r="Q387" s="11"/>
    </row>
    <row r="388" spans="3:17" x14ac:dyDescent="0.25">
      <c r="C388" s="11"/>
      <c r="D388" s="11"/>
      <c r="E388" s="11"/>
      <c r="F388" s="11"/>
      <c r="G388" s="11"/>
      <c r="H388" s="11"/>
      <c r="L388" s="11"/>
      <c r="M388" s="11"/>
      <c r="N388" s="11"/>
      <c r="O388" s="11"/>
      <c r="P388" s="11"/>
      <c r="Q388" s="11"/>
    </row>
    <row r="389" spans="3:17" x14ac:dyDescent="0.25">
      <c r="C389" s="11"/>
      <c r="D389" s="11"/>
      <c r="E389" s="11"/>
      <c r="F389" s="11"/>
      <c r="G389" s="11"/>
      <c r="H389" s="11"/>
      <c r="L389" s="11"/>
      <c r="M389" s="11"/>
      <c r="N389" s="11"/>
      <c r="O389" s="11"/>
      <c r="P389" s="11"/>
      <c r="Q389" s="11"/>
    </row>
    <row r="390" spans="3:17" x14ac:dyDescent="0.25">
      <c r="C390" s="11"/>
      <c r="D390" s="11"/>
      <c r="E390" s="11"/>
      <c r="F390" s="11"/>
      <c r="G390" s="11"/>
      <c r="H390" s="11"/>
      <c r="L390" s="11"/>
      <c r="M390" s="11"/>
      <c r="N390" s="11"/>
      <c r="O390" s="11"/>
      <c r="P390" s="11"/>
      <c r="Q390" s="11"/>
    </row>
    <row r="391" spans="3:17" x14ac:dyDescent="0.25">
      <c r="C391" s="11"/>
      <c r="D391" s="11"/>
      <c r="E391" s="11"/>
      <c r="F391" s="11"/>
      <c r="G391" s="11"/>
      <c r="H391" s="11"/>
      <c r="L391" s="11"/>
      <c r="M391" s="11"/>
      <c r="N391" s="11"/>
      <c r="O391" s="11"/>
      <c r="P391" s="11"/>
      <c r="Q391" s="11"/>
    </row>
    <row r="392" spans="3:17" x14ac:dyDescent="0.25">
      <c r="C392" s="11"/>
      <c r="D392" s="11"/>
      <c r="E392" s="11"/>
      <c r="F392" s="11"/>
      <c r="G392" s="11"/>
      <c r="H392" s="11"/>
      <c r="L392" s="11"/>
      <c r="M392" s="11"/>
      <c r="N392" s="11"/>
      <c r="O392" s="11"/>
      <c r="P392" s="11"/>
      <c r="Q392" s="11"/>
    </row>
    <row r="393" spans="3:17" x14ac:dyDescent="0.25">
      <c r="C393" s="11"/>
      <c r="D393" s="11"/>
      <c r="E393" s="11"/>
      <c r="F393" s="11"/>
      <c r="G393" s="11"/>
      <c r="H393" s="11"/>
      <c r="L393" s="11"/>
      <c r="M393" s="11"/>
      <c r="N393" s="11"/>
      <c r="O393" s="11"/>
      <c r="P393" s="11"/>
      <c r="Q393" s="11"/>
    </row>
    <row r="394" spans="3:17" x14ac:dyDescent="0.25">
      <c r="C394" s="11"/>
      <c r="D394" s="11"/>
      <c r="E394" s="11"/>
      <c r="F394" s="11"/>
      <c r="G394" s="11"/>
      <c r="H394" s="11"/>
      <c r="L394" s="11"/>
      <c r="M394" s="11"/>
      <c r="N394" s="11"/>
      <c r="O394" s="11"/>
      <c r="P394" s="11"/>
      <c r="Q394" s="11"/>
    </row>
    <row r="395" spans="3:17" x14ac:dyDescent="0.25">
      <c r="C395" s="11"/>
      <c r="D395" s="11"/>
      <c r="E395" s="11"/>
      <c r="F395" s="11"/>
      <c r="G395" s="11"/>
      <c r="H395" s="11"/>
      <c r="L395" s="11"/>
      <c r="M395" s="11"/>
      <c r="N395" s="11"/>
      <c r="O395" s="11"/>
      <c r="P395" s="11"/>
      <c r="Q395" s="11"/>
    </row>
    <row r="396" spans="3:17" x14ac:dyDescent="0.25">
      <c r="C396" s="11"/>
      <c r="D396" s="11"/>
      <c r="E396" s="11"/>
      <c r="F396" s="11"/>
      <c r="G396" s="11"/>
      <c r="H396" s="11"/>
      <c r="L396" s="11"/>
      <c r="M396" s="11"/>
      <c r="N396" s="11"/>
      <c r="O396" s="11"/>
      <c r="P396" s="11"/>
      <c r="Q396" s="11"/>
    </row>
    <row r="397" spans="3:17" x14ac:dyDescent="0.25">
      <c r="C397" s="11"/>
      <c r="D397" s="11"/>
      <c r="E397" s="11"/>
      <c r="F397" s="11"/>
      <c r="G397" s="11"/>
      <c r="H397" s="11"/>
      <c r="L397" s="11"/>
      <c r="M397" s="11"/>
      <c r="N397" s="11"/>
      <c r="O397" s="11"/>
      <c r="P397" s="11"/>
      <c r="Q397" s="11"/>
    </row>
    <row r="398" spans="3:17" x14ac:dyDescent="0.25">
      <c r="C398" s="11"/>
      <c r="D398" s="11"/>
      <c r="E398" s="11"/>
      <c r="F398" s="11"/>
      <c r="G398" s="11"/>
      <c r="H398" s="11"/>
      <c r="L398" s="11"/>
      <c r="M398" s="11"/>
      <c r="N398" s="11"/>
      <c r="O398" s="11"/>
      <c r="P398" s="11"/>
      <c r="Q398" s="11"/>
    </row>
    <row r="399" spans="3:17" x14ac:dyDescent="0.25">
      <c r="C399" s="11"/>
      <c r="D399" s="11"/>
      <c r="E399" s="11"/>
      <c r="F399" s="11"/>
      <c r="G399" s="11"/>
      <c r="H399" s="11"/>
      <c r="L399" s="11"/>
      <c r="M399" s="11"/>
      <c r="N399" s="11"/>
      <c r="O399" s="11"/>
      <c r="P399" s="11"/>
      <c r="Q399" s="11"/>
    </row>
    <row r="400" spans="3:17" x14ac:dyDescent="0.25">
      <c r="C400" s="11"/>
      <c r="D400" s="11"/>
      <c r="E400" s="11"/>
      <c r="F400" s="11"/>
      <c r="G400" s="11"/>
      <c r="H400" s="11"/>
      <c r="L400" s="11"/>
      <c r="M400" s="11"/>
      <c r="N400" s="11"/>
      <c r="O400" s="11"/>
      <c r="P400" s="11"/>
      <c r="Q400" s="11"/>
    </row>
    <row r="401" spans="3:17" x14ac:dyDescent="0.25">
      <c r="C401" s="11"/>
      <c r="D401" s="11"/>
      <c r="E401" s="11"/>
      <c r="F401" s="11"/>
      <c r="G401" s="11"/>
      <c r="H401" s="11"/>
      <c r="L401" s="11"/>
      <c r="M401" s="11"/>
      <c r="N401" s="11"/>
      <c r="O401" s="11"/>
      <c r="P401" s="11"/>
      <c r="Q401" s="11"/>
    </row>
    <row r="402" spans="3:17" x14ac:dyDescent="0.25">
      <c r="C402" s="11"/>
      <c r="D402" s="11"/>
      <c r="E402" s="11"/>
      <c r="F402" s="11"/>
      <c r="G402" s="11"/>
      <c r="H402" s="11"/>
      <c r="L402" s="11"/>
      <c r="M402" s="11"/>
      <c r="N402" s="11"/>
      <c r="O402" s="11"/>
      <c r="P402" s="11"/>
      <c r="Q402" s="11"/>
    </row>
    <row r="403" spans="3:17" x14ac:dyDescent="0.25">
      <c r="C403" s="11"/>
      <c r="D403" s="11"/>
      <c r="E403" s="11"/>
      <c r="F403" s="11"/>
      <c r="G403" s="11"/>
      <c r="H403" s="11"/>
      <c r="L403" s="11"/>
      <c r="M403" s="11"/>
      <c r="N403" s="11"/>
      <c r="O403" s="11"/>
      <c r="P403" s="11"/>
      <c r="Q403" s="11"/>
    </row>
    <row r="404" spans="3:17" x14ac:dyDescent="0.25">
      <c r="C404" s="11"/>
      <c r="D404" s="11"/>
      <c r="E404" s="11"/>
      <c r="F404" s="11"/>
      <c r="G404" s="11"/>
      <c r="H404" s="11"/>
      <c r="L404" s="11"/>
      <c r="M404" s="11"/>
      <c r="N404" s="11"/>
      <c r="O404" s="11"/>
      <c r="P404" s="11"/>
      <c r="Q404" s="11"/>
    </row>
    <row r="405" spans="3:17" x14ac:dyDescent="0.25">
      <c r="C405" s="11"/>
      <c r="D405" s="11"/>
      <c r="E405" s="11"/>
      <c r="F405" s="11"/>
      <c r="G405" s="11"/>
      <c r="H405" s="11"/>
      <c r="L405" s="11"/>
      <c r="M405" s="11"/>
      <c r="N405" s="11"/>
      <c r="O405" s="11"/>
      <c r="P405" s="11"/>
      <c r="Q405" s="11"/>
    </row>
    <row r="406" spans="3:17" x14ac:dyDescent="0.25">
      <c r="C406" s="11"/>
      <c r="D406" s="11"/>
      <c r="E406" s="11"/>
      <c r="F406" s="11"/>
      <c r="G406" s="11"/>
      <c r="H406" s="11"/>
      <c r="L406" s="11"/>
      <c r="M406" s="11"/>
      <c r="N406" s="11"/>
      <c r="O406" s="11"/>
      <c r="P406" s="11"/>
      <c r="Q406" s="11"/>
    </row>
    <row r="407" spans="3:17" x14ac:dyDescent="0.25">
      <c r="C407" s="11"/>
      <c r="D407" s="11"/>
      <c r="E407" s="11"/>
      <c r="F407" s="11"/>
      <c r="G407" s="11"/>
      <c r="H407" s="11"/>
      <c r="L407" s="11"/>
      <c r="M407" s="11"/>
      <c r="N407" s="11"/>
      <c r="O407" s="11"/>
      <c r="P407" s="11"/>
      <c r="Q407" s="11"/>
    </row>
    <row r="408" spans="3:17" x14ac:dyDescent="0.25">
      <c r="C408" s="11"/>
      <c r="D408" s="11"/>
      <c r="E408" s="11"/>
      <c r="F408" s="11"/>
      <c r="G408" s="11"/>
      <c r="H408" s="11"/>
      <c r="L408" s="11"/>
      <c r="M408" s="11"/>
      <c r="N408" s="11"/>
      <c r="O408" s="11"/>
      <c r="P408" s="11"/>
      <c r="Q408" s="11"/>
    </row>
    <row r="409" spans="3:17" x14ac:dyDescent="0.25">
      <c r="C409" s="11"/>
      <c r="D409" s="11"/>
      <c r="E409" s="11"/>
      <c r="F409" s="11"/>
      <c r="G409" s="11"/>
      <c r="H409" s="11"/>
      <c r="L409" s="11"/>
      <c r="M409" s="11"/>
      <c r="N409" s="11"/>
      <c r="O409" s="11"/>
      <c r="P409" s="11"/>
      <c r="Q409" s="11"/>
    </row>
    <row r="410" spans="3:17" x14ac:dyDescent="0.25">
      <c r="C410" s="11"/>
      <c r="D410" s="11"/>
      <c r="E410" s="11"/>
      <c r="F410" s="11"/>
      <c r="G410" s="11"/>
      <c r="H410" s="11"/>
      <c r="L410" s="11"/>
      <c r="M410" s="11"/>
      <c r="N410" s="11"/>
      <c r="O410" s="11"/>
      <c r="P410" s="11"/>
      <c r="Q410" s="11"/>
    </row>
    <row r="411" spans="3:17" x14ac:dyDescent="0.25">
      <c r="C411" s="11"/>
      <c r="D411" s="11"/>
      <c r="E411" s="11"/>
      <c r="F411" s="11"/>
      <c r="G411" s="11"/>
      <c r="H411" s="11"/>
      <c r="L411" s="11"/>
      <c r="M411" s="11"/>
      <c r="N411" s="11"/>
      <c r="O411" s="11"/>
      <c r="P411" s="11"/>
      <c r="Q411" s="11"/>
    </row>
    <row r="412" spans="3:17" x14ac:dyDescent="0.25">
      <c r="C412" s="11"/>
      <c r="D412" s="11"/>
      <c r="E412" s="11"/>
      <c r="F412" s="11"/>
      <c r="G412" s="11"/>
      <c r="H412" s="11"/>
      <c r="L412" s="11"/>
      <c r="M412" s="11"/>
      <c r="N412" s="11"/>
      <c r="O412" s="11"/>
      <c r="P412" s="11"/>
      <c r="Q412" s="11"/>
    </row>
    <row r="413" spans="3:17" x14ac:dyDescent="0.25">
      <c r="C413" s="11"/>
      <c r="D413" s="11"/>
      <c r="E413" s="11"/>
      <c r="F413" s="11"/>
      <c r="G413" s="11"/>
      <c r="H413" s="11"/>
      <c r="L413" s="11"/>
      <c r="M413" s="11"/>
      <c r="N413" s="11"/>
      <c r="O413" s="11"/>
      <c r="P413" s="11"/>
      <c r="Q413" s="11"/>
    </row>
    <row r="414" spans="3:17" x14ac:dyDescent="0.25">
      <c r="C414" s="11"/>
      <c r="D414" s="11"/>
      <c r="E414" s="11"/>
      <c r="F414" s="11"/>
      <c r="G414" s="11"/>
      <c r="H414" s="11"/>
      <c r="L414" s="11"/>
      <c r="M414" s="11"/>
      <c r="N414" s="11"/>
      <c r="O414" s="11"/>
      <c r="P414" s="11"/>
      <c r="Q414" s="11"/>
    </row>
    <row r="415" spans="3:17" x14ac:dyDescent="0.25">
      <c r="C415" s="11"/>
      <c r="D415" s="11"/>
      <c r="E415" s="11"/>
      <c r="F415" s="11"/>
      <c r="G415" s="11"/>
      <c r="H415" s="11"/>
      <c r="L415" s="11"/>
      <c r="M415" s="11"/>
      <c r="N415" s="11"/>
      <c r="O415" s="11"/>
      <c r="P415" s="11"/>
      <c r="Q415" s="11"/>
    </row>
    <row r="416" spans="3:17" x14ac:dyDescent="0.25">
      <c r="C416" s="11"/>
      <c r="D416" s="11"/>
      <c r="E416" s="11"/>
      <c r="F416" s="11"/>
      <c r="G416" s="11"/>
      <c r="H416" s="11"/>
      <c r="L416" s="11"/>
      <c r="M416" s="11"/>
      <c r="N416" s="11"/>
      <c r="O416" s="11"/>
      <c r="P416" s="11"/>
      <c r="Q416" s="11"/>
    </row>
    <row r="417" spans="3:17" x14ac:dyDescent="0.25">
      <c r="C417" s="11"/>
      <c r="D417" s="11"/>
      <c r="E417" s="11"/>
      <c r="F417" s="11"/>
      <c r="G417" s="11"/>
      <c r="H417" s="11"/>
      <c r="L417" s="11"/>
      <c r="M417" s="11"/>
      <c r="N417" s="11"/>
      <c r="O417" s="11"/>
      <c r="P417" s="11"/>
      <c r="Q417" s="11"/>
    </row>
    <row r="418" spans="3:17" x14ac:dyDescent="0.25">
      <c r="C418" s="11"/>
      <c r="D418" s="11"/>
      <c r="E418" s="11"/>
      <c r="F418" s="11"/>
      <c r="G418" s="11"/>
      <c r="H418" s="11"/>
      <c r="L418" s="11"/>
      <c r="M418" s="11"/>
      <c r="N418" s="11"/>
      <c r="O418" s="11"/>
      <c r="P418" s="11"/>
      <c r="Q418" s="11"/>
    </row>
    <row r="419" spans="3:17" x14ac:dyDescent="0.25">
      <c r="C419" s="11"/>
      <c r="D419" s="11"/>
      <c r="E419" s="11"/>
      <c r="F419" s="11"/>
      <c r="G419" s="11"/>
      <c r="H419" s="11"/>
      <c r="L419" s="11"/>
      <c r="M419" s="11"/>
      <c r="N419" s="11"/>
      <c r="O419" s="11"/>
      <c r="P419" s="11"/>
      <c r="Q419" s="11"/>
    </row>
    <row r="420" spans="3:17" x14ac:dyDescent="0.25">
      <c r="C420" s="11"/>
      <c r="D420" s="11"/>
      <c r="E420" s="11"/>
      <c r="F420" s="11"/>
      <c r="G420" s="11"/>
      <c r="H420" s="11"/>
      <c r="L420" s="11"/>
      <c r="M420" s="11"/>
      <c r="N420" s="11"/>
      <c r="O420" s="11"/>
      <c r="P420" s="11"/>
      <c r="Q420" s="11"/>
    </row>
    <row r="421" spans="3:17" x14ac:dyDescent="0.25">
      <c r="C421" s="11"/>
      <c r="D421" s="11"/>
      <c r="E421" s="11"/>
      <c r="F421" s="11"/>
      <c r="G421" s="11"/>
      <c r="H421" s="11"/>
      <c r="L421" s="11"/>
      <c r="M421" s="11"/>
      <c r="N421" s="11"/>
      <c r="O421" s="11"/>
      <c r="P421" s="11"/>
      <c r="Q421" s="11"/>
    </row>
    <row r="422" spans="3:17" x14ac:dyDescent="0.25">
      <c r="C422" s="11"/>
      <c r="D422" s="11"/>
      <c r="E422" s="11"/>
      <c r="F422" s="11"/>
      <c r="G422" s="11"/>
      <c r="H422" s="11"/>
      <c r="L422" s="11"/>
      <c r="M422" s="11"/>
      <c r="N422" s="11"/>
      <c r="O422" s="11"/>
      <c r="P422" s="11"/>
      <c r="Q422" s="11"/>
    </row>
    <row r="423" spans="3:17" x14ac:dyDescent="0.25">
      <c r="C423" s="11"/>
      <c r="D423" s="11"/>
      <c r="E423" s="11"/>
      <c r="F423" s="11"/>
      <c r="G423" s="11"/>
      <c r="H423" s="11"/>
      <c r="L423" s="11"/>
      <c r="M423" s="11"/>
      <c r="N423" s="11"/>
      <c r="O423" s="11"/>
      <c r="P423" s="11"/>
      <c r="Q423" s="11"/>
    </row>
    <row r="424" spans="3:17" x14ac:dyDescent="0.25">
      <c r="C424" s="11"/>
      <c r="D424" s="11"/>
      <c r="E424" s="11"/>
      <c r="F424" s="11"/>
      <c r="G424" s="11"/>
      <c r="H424" s="11"/>
      <c r="L424" s="11"/>
      <c r="M424" s="11"/>
      <c r="N424" s="11"/>
      <c r="O424" s="11"/>
      <c r="P424" s="11"/>
      <c r="Q424" s="11"/>
    </row>
    <row r="425" spans="3:17" x14ac:dyDescent="0.25">
      <c r="C425" s="11"/>
      <c r="D425" s="11"/>
      <c r="E425" s="11"/>
      <c r="F425" s="11"/>
      <c r="G425" s="11"/>
      <c r="H425" s="11"/>
      <c r="L425" s="11"/>
      <c r="M425" s="11"/>
      <c r="N425" s="11"/>
      <c r="O425" s="11"/>
      <c r="P425" s="11"/>
      <c r="Q425" s="11"/>
    </row>
    <row r="426" spans="3:17" x14ac:dyDescent="0.25">
      <c r="C426" s="11"/>
      <c r="D426" s="11"/>
      <c r="E426" s="11"/>
      <c r="F426" s="11"/>
      <c r="G426" s="11"/>
      <c r="H426" s="11"/>
      <c r="L426" s="11"/>
      <c r="M426" s="11"/>
      <c r="N426" s="11"/>
      <c r="O426" s="11"/>
      <c r="P426" s="11"/>
      <c r="Q426" s="11"/>
    </row>
    <row r="427" spans="3:17" x14ac:dyDescent="0.25">
      <c r="C427" s="11"/>
      <c r="D427" s="11"/>
      <c r="E427" s="11"/>
      <c r="F427" s="11"/>
      <c r="G427" s="11"/>
      <c r="H427" s="11"/>
      <c r="L427" s="11"/>
      <c r="M427" s="11"/>
      <c r="N427" s="11"/>
      <c r="O427" s="11"/>
      <c r="P427" s="11"/>
      <c r="Q427" s="11"/>
    </row>
    <row r="428" spans="3:17" x14ac:dyDescent="0.25">
      <c r="C428" s="11"/>
      <c r="D428" s="11"/>
      <c r="E428" s="11"/>
      <c r="F428" s="11"/>
      <c r="G428" s="11"/>
      <c r="H428" s="11"/>
      <c r="L428" s="11"/>
      <c r="M428" s="11"/>
      <c r="N428" s="11"/>
      <c r="O428" s="11"/>
      <c r="P428" s="11"/>
      <c r="Q428" s="11"/>
    </row>
    <row r="429" spans="3:17" x14ac:dyDescent="0.25">
      <c r="C429" s="11"/>
      <c r="D429" s="11"/>
      <c r="E429" s="11"/>
      <c r="F429" s="11"/>
      <c r="G429" s="11"/>
      <c r="H429" s="11"/>
      <c r="L429" s="11"/>
      <c r="M429" s="11"/>
      <c r="N429" s="11"/>
      <c r="O429" s="11"/>
      <c r="P429" s="11"/>
      <c r="Q429" s="11"/>
    </row>
    <row r="430" spans="3:17" x14ac:dyDescent="0.25">
      <c r="C430" s="11"/>
      <c r="D430" s="11"/>
      <c r="E430" s="11"/>
      <c r="F430" s="11"/>
      <c r="G430" s="11"/>
      <c r="H430" s="11"/>
      <c r="L430" s="11"/>
      <c r="M430" s="11"/>
      <c r="N430" s="11"/>
      <c r="O430" s="11"/>
      <c r="P430" s="11"/>
      <c r="Q430" s="11"/>
    </row>
    <row r="431" spans="3:17" x14ac:dyDescent="0.25">
      <c r="C431" s="11"/>
      <c r="D431" s="11"/>
      <c r="E431" s="11"/>
      <c r="F431" s="11"/>
      <c r="G431" s="11"/>
      <c r="H431" s="11"/>
      <c r="L431" s="11"/>
      <c r="M431" s="11"/>
      <c r="N431" s="11"/>
      <c r="O431" s="11"/>
      <c r="P431" s="11"/>
      <c r="Q431" s="11"/>
    </row>
    <row r="432" spans="3:17" x14ac:dyDescent="0.25">
      <c r="C432" s="11"/>
      <c r="D432" s="11"/>
      <c r="E432" s="11"/>
      <c r="F432" s="11"/>
      <c r="G432" s="11"/>
      <c r="H432" s="11"/>
      <c r="L432" s="11"/>
      <c r="M432" s="11"/>
      <c r="N432" s="11"/>
      <c r="O432" s="11"/>
      <c r="P432" s="11"/>
      <c r="Q432" s="11"/>
    </row>
    <row r="433" spans="2:2" s="11" customFormat="1" ht="12.75" x14ac:dyDescent="0.2">
      <c r="B433" s="12"/>
    </row>
    <row r="434" spans="2:2" s="11" customFormat="1" ht="12.75" x14ac:dyDescent="0.2">
      <c r="B434" s="12"/>
    </row>
    <row r="435" spans="2:2" s="11" customFormat="1" ht="12.75" x14ac:dyDescent="0.2">
      <c r="B435" s="12"/>
    </row>
    <row r="436" spans="2:2" s="11" customFormat="1" ht="12.75" x14ac:dyDescent="0.2">
      <c r="B436" s="12"/>
    </row>
    <row r="437" spans="2:2" s="11" customFormat="1" ht="12.75" x14ac:dyDescent="0.2">
      <c r="B437" s="12"/>
    </row>
    <row r="438" spans="2:2" s="11" customFormat="1" ht="12.75" x14ac:dyDescent="0.2">
      <c r="B438" s="12"/>
    </row>
    <row r="439" spans="2:2" s="11" customFormat="1" ht="12.75" x14ac:dyDescent="0.2">
      <c r="B439" s="12"/>
    </row>
    <row r="440" spans="2:2" s="11" customFormat="1" ht="12.75" x14ac:dyDescent="0.2">
      <c r="B440" s="12"/>
    </row>
    <row r="441" spans="2:2" s="11" customFormat="1" ht="12.75" x14ac:dyDescent="0.2">
      <c r="B441" s="12"/>
    </row>
    <row r="442" spans="2:2" s="11" customFormat="1" ht="12.75" x14ac:dyDescent="0.2">
      <c r="B442" s="12"/>
    </row>
    <row r="443" spans="2:2" s="11" customFormat="1" ht="12.75" x14ac:dyDescent="0.2">
      <c r="B443" s="12"/>
    </row>
    <row r="444" spans="2:2" s="11" customFormat="1" ht="12.75" x14ac:dyDescent="0.2">
      <c r="B444" s="12"/>
    </row>
    <row r="445" spans="2:2" s="11" customFormat="1" ht="12.75" x14ac:dyDescent="0.2">
      <c r="B445" s="12"/>
    </row>
    <row r="446" spans="2:2" s="11" customFormat="1" ht="12.75" x14ac:dyDescent="0.2">
      <c r="B446" s="12"/>
    </row>
    <row r="447" spans="2:2" s="11" customFormat="1" ht="12.75" x14ac:dyDescent="0.2">
      <c r="B447" s="12"/>
    </row>
    <row r="448" spans="2:2" s="11" customFormat="1" ht="12.75" x14ac:dyDescent="0.2">
      <c r="B448" s="12"/>
    </row>
    <row r="449" spans="2:2" s="11" customFormat="1" ht="12.75" x14ac:dyDescent="0.2">
      <c r="B449" s="12"/>
    </row>
    <row r="450" spans="2:2" s="11" customFormat="1" ht="12.75" x14ac:dyDescent="0.2">
      <c r="B450" s="12"/>
    </row>
    <row r="451" spans="2:2" s="11" customFormat="1" ht="12.75" x14ac:dyDescent="0.2">
      <c r="B451" s="12"/>
    </row>
    <row r="452" spans="2:2" s="11" customFormat="1" ht="12.75" x14ac:dyDescent="0.2">
      <c r="B452" s="12"/>
    </row>
    <row r="453" spans="2:2" s="11" customFormat="1" ht="12.75" x14ac:dyDescent="0.2">
      <c r="B453" s="12"/>
    </row>
    <row r="454" spans="2:2" s="11" customFormat="1" ht="12.75" x14ac:dyDescent="0.2">
      <c r="B454" s="12"/>
    </row>
    <row r="455" spans="2:2" s="11" customFormat="1" ht="12.75" x14ac:dyDescent="0.2">
      <c r="B455" s="12"/>
    </row>
    <row r="456" spans="2:2" s="11" customFormat="1" ht="12.75" x14ac:dyDescent="0.2">
      <c r="B456" s="12"/>
    </row>
    <row r="457" spans="2:2" s="11" customFormat="1" ht="12.75" x14ac:dyDescent="0.2">
      <c r="B457" s="12"/>
    </row>
    <row r="458" spans="2:2" s="11" customFormat="1" ht="12.75" x14ac:dyDescent="0.2">
      <c r="B458" s="12"/>
    </row>
    <row r="459" spans="2:2" s="11" customFormat="1" ht="12.75" x14ac:dyDescent="0.2">
      <c r="B459" s="12"/>
    </row>
    <row r="460" spans="2:2" s="11" customFormat="1" ht="12.75" x14ac:dyDescent="0.2">
      <c r="B460" s="12"/>
    </row>
    <row r="461" spans="2:2" s="11" customFormat="1" ht="12.75" x14ac:dyDescent="0.2">
      <c r="B461" s="12"/>
    </row>
    <row r="462" spans="2:2" s="11" customFormat="1" ht="12.75" x14ac:dyDescent="0.2">
      <c r="B462" s="12"/>
    </row>
    <row r="463" spans="2:2" s="11" customFormat="1" ht="12.75" x14ac:dyDescent="0.2">
      <c r="B463" s="12"/>
    </row>
    <row r="464" spans="2:2" s="11" customFormat="1" ht="12.75" x14ac:dyDescent="0.2">
      <c r="B464" s="12"/>
    </row>
    <row r="465" spans="2:2" s="11" customFormat="1" ht="12.75" x14ac:dyDescent="0.2">
      <c r="B465" s="12"/>
    </row>
    <row r="466" spans="2:2" s="11" customFormat="1" ht="12.75" x14ac:dyDescent="0.2">
      <c r="B466" s="12"/>
    </row>
    <row r="467" spans="2:2" s="11" customFormat="1" ht="12.75" x14ac:dyDescent="0.2">
      <c r="B467" s="12"/>
    </row>
    <row r="468" spans="2:2" s="11" customFormat="1" ht="12.75" x14ac:dyDescent="0.2">
      <c r="B468" s="12"/>
    </row>
    <row r="469" spans="2:2" s="11" customFormat="1" ht="12.75" x14ac:dyDescent="0.2">
      <c r="B469" s="12"/>
    </row>
    <row r="470" spans="2:2" s="11" customFormat="1" ht="12.75" x14ac:dyDescent="0.2">
      <c r="B470" s="12"/>
    </row>
    <row r="471" spans="2:2" s="11" customFormat="1" ht="12.75" x14ac:dyDescent="0.2">
      <c r="B471" s="12"/>
    </row>
    <row r="472" spans="2:2" s="11" customFormat="1" ht="12.75" x14ac:dyDescent="0.2">
      <c r="B472" s="12"/>
    </row>
    <row r="473" spans="2:2" s="11" customFormat="1" ht="12.75" x14ac:dyDescent="0.2">
      <c r="B473" s="12"/>
    </row>
    <row r="474" spans="2:2" s="11" customFormat="1" ht="12.75" x14ac:dyDescent="0.2">
      <c r="B474" s="12"/>
    </row>
    <row r="475" spans="2:2" s="11" customFormat="1" ht="12.75" x14ac:dyDescent="0.2">
      <c r="B475" s="12"/>
    </row>
    <row r="476" spans="2:2" s="11" customFormat="1" ht="12.75" x14ac:dyDescent="0.2">
      <c r="B476" s="12"/>
    </row>
  </sheetData>
  <sheetProtection algorithmName="SHA-512" hashValue="M+dmmuVvKqwf+iMpzP+LkxUe2axHdLk0b5O9z0r7nmfIyDYUHexj5Z+nInfssLcuc2fJRot2kLB8rq3ljq8irA==" saltValue="P3x7Uy+Rf+S2oKnurG9ZUw==" spinCount="100000" sheet="1" objects="1" scenarios="1" selectLockedCells="1"/>
  <mergeCells count="47">
    <mergeCell ref="D3:F3"/>
    <mergeCell ref="E12:G12"/>
    <mergeCell ref="E33:G33"/>
    <mergeCell ref="E52:G52"/>
    <mergeCell ref="E63:G63"/>
    <mergeCell ref="C65:D65"/>
    <mergeCell ref="C67:D67"/>
    <mergeCell ref="E72:G72"/>
    <mergeCell ref="E84:G84"/>
    <mergeCell ref="E88:G88"/>
    <mergeCell ref="E134:G134"/>
    <mergeCell ref="E139:G139"/>
    <mergeCell ref="E143:G143"/>
    <mergeCell ref="E147:G147"/>
    <mergeCell ref="E94:G94"/>
    <mergeCell ref="E108:G108"/>
    <mergeCell ref="E115:G115"/>
    <mergeCell ref="E119:G119"/>
    <mergeCell ref="E130:G130"/>
    <mergeCell ref="C153:D153"/>
    <mergeCell ref="C155:D155"/>
    <mergeCell ref="E160:G160"/>
    <mergeCell ref="E168:G168"/>
    <mergeCell ref="E176:G176"/>
    <mergeCell ref="E181:G181"/>
    <mergeCell ref="E186:G186"/>
    <mergeCell ref="E191:G191"/>
    <mergeCell ref="E195:G195"/>
    <mergeCell ref="E201:G201"/>
    <mergeCell ref="E205:G205"/>
    <mergeCell ref="E209:G209"/>
    <mergeCell ref="E214:G214"/>
    <mergeCell ref="E218:G218"/>
    <mergeCell ref="E222:G222"/>
    <mergeCell ref="E233:G233"/>
    <mergeCell ref="E237:G237"/>
    <mergeCell ref="E254:G254"/>
    <mergeCell ref="E258:G258"/>
    <mergeCell ref="E262:G262"/>
    <mergeCell ref="C342:D342"/>
    <mergeCell ref="C364:D364"/>
    <mergeCell ref="C366:D366"/>
    <mergeCell ref="C264:D264"/>
    <mergeCell ref="C266:D266"/>
    <mergeCell ref="C303:D303"/>
    <mergeCell ref="C305:D305"/>
    <mergeCell ref="C340:D340"/>
  </mergeCells>
  <pageMargins left="0.78749999999999998" right="0.78749999999999998" top="1.0249999999999999" bottom="1.0249999999999999" header="0.78749999999999998" footer="0.78749999999999998"/>
  <pageSetup paperSize="9" orientation="portrait" horizontalDpi="300" verticalDpi="300"/>
  <headerFooter>
    <oddHeader>&amp;C&amp;A</oddHeader>
    <oddFooter>&amp;CPágina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'Tablas-Tiempos'!$J$7:$J$8</xm:f>
          </x14:formula1>
          <x14:formula2>
            <xm:f>0</xm:f>
          </x14:formula2>
          <xm:sqref>D54:D55 D57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AMJ426"/>
  <sheetViews>
    <sheetView topLeftCell="A21" zoomScale="90" zoomScaleNormal="90" workbookViewId="0">
      <selection activeCell="C40" sqref="C40"/>
    </sheetView>
  </sheetViews>
  <sheetFormatPr baseColWidth="10" defaultColWidth="11.42578125" defaultRowHeight="15" x14ac:dyDescent="0.25"/>
  <cols>
    <col min="1" max="1" width="3.42578125" style="11" customWidth="1"/>
    <col min="2" max="2" width="6.140625" style="12" customWidth="1"/>
    <col min="3" max="3" width="56" style="13" customWidth="1"/>
    <col min="4" max="4" width="162" style="109" customWidth="1"/>
    <col min="5" max="7" width="11.42578125" style="11"/>
    <col min="8" max="13" width="11.42578125" style="13"/>
    <col min="14" max="27" width="11.42578125" style="11"/>
    <col min="28" max="1024" width="11.42578125" style="13"/>
  </cols>
  <sheetData>
    <row r="1" spans="2:13" ht="18.75" customHeight="1" x14ac:dyDescent="0.25">
      <c r="C1" s="11"/>
      <c r="D1" s="110"/>
      <c r="H1" s="11"/>
      <c r="I1" s="11"/>
      <c r="J1" s="11"/>
      <c r="K1" s="11"/>
      <c r="L1" s="11"/>
      <c r="M1" s="11"/>
    </row>
    <row r="2" spans="2:13" ht="24.75" customHeight="1" x14ac:dyDescent="0.25">
      <c r="B2" s="16" t="s">
        <v>3</v>
      </c>
      <c r="C2" s="16"/>
      <c r="D2" s="111"/>
      <c r="H2" s="11"/>
      <c r="I2" s="11"/>
      <c r="J2" s="11"/>
      <c r="K2" s="11"/>
      <c r="L2" s="11"/>
      <c r="M2" s="11"/>
    </row>
    <row r="3" spans="2:13" ht="16.5" customHeight="1" x14ac:dyDescent="0.25">
      <c r="B3" s="18" t="s">
        <v>4</v>
      </c>
      <c r="C3" s="18"/>
      <c r="D3" s="112"/>
      <c r="H3" s="11"/>
      <c r="I3" s="11"/>
      <c r="J3" s="11"/>
      <c r="K3" s="11"/>
      <c r="L3" s="11"/>
      <c r="M3" s="11"/>
    </row>
    <row r="4" spans="2:13" x14ac:dyDescent="0.25">
      <c r="B4" s="20" t="s">
        <v>6</v>
      </c>
      <c r="C4" s="21" t="s">
        <v>7</v>
      </c>
      <c r="D4" s="113" t="s">
        <v>11</v>
      </c>
      <c r="E4" s="23"/>
      <c r="H4" s="11"/>
      <c r="I4" s="11"/>
      <c r="J4" s="11"/>
      <c r="K4" s="11"/>
      <c r="L4" s="11"/>
      <c r="M4" s="11"/>
    </row>
    <row r="5" spans="2:13" ht="15.4" customHeight="1" x14ac:dyDescent="0.25">
      <c r="B5" s="24" t="s">
        <v>12</v>
      </c>
      <c r="C5" s="24" t="s">
        <v>13</v>
      </c>
      <c r="D5" s="114"/>
      <c r="H5" s="11"/>
      <c r="I5" s="11"/>
      <c r="J5" s="11"/>
      <c r="K5" s="11"/>
      <c r="L5" s="11"/>
      <c r="M5" s="11"/>
    </row>
    <row r="6" spans="2:13" x14ac:dyDescent="0.25">
      <c r="B6" s="24" t="s">
        <v>14</v>
      </c>
      <c r="C6" s="24" t="s">
        <v>15</v>
      </c>
      <c r="D6" s="115"/>
      <c r="E6" s="27"/>
      <c r="H6" s="11"/>
      <c r="I6" s="11"/>
      <c r="J6" s="11"/>
      <c r="K6" s="11"/>
      <c r="L6" s="11"/>
      <c r="M6" s="11"/>
    </row>
    <row r="7" spans="2:13" x14ac:dyDescent="0.25">
      <c r="B7" s="24" t="s">
        <v>16</v>
      </c>
      <c r="C7" s="24" t="s">
        <v>17</v>
      </c>
      <c r="D7" s="115"/>
      <c r="E7" s="28"/>
      <c r="H7" s="11"/>
      <c r="I7" s="11"/>
      <c r="J7" s="11"/>
      <c r="K7" s="11"/>
      <c r="L7" s="11"/>
      <c r="M7" s="11"/>
    </row>
    <row r="8" spans="2:13" x14ac:dyDescent="0.25">
      <c r="B8" s="24" t="s">
        <v>18</v>
      </c>
      <c r="C8" s="24" t="s">
        <v>19</v>
      </c>
      <c r="D8" s="115"/>
      <c r="E8" s="27"/>
      <c r="H8" s="11"/>
      <c r="I8" s="11"/>
      <c r="J8" s="11"/>
      <c r="K8" s="11"/>
      <c r="L8" s="11"/>
      <c r="M8" s="11"/>
    </row>
    <row r="9" spans="2:13" x14ac:dyDescent="0.25">
      <c r="B9" s="24" t="s">
        <v>20</v>
      </c>
      <c r="C9" s="24" t="s">
        <v>21</v>
      </c>
      <c r="D9" s="115"/>
      <c r="E9" s="28"/>
      <c r="H9" s="11"/>
      <c r="I9" s="11"/>
      <c r="J9" s="11"/>
      <c r="K9" s="11"/>
      <c r="L9" s="11"/>
      <c r="M9" s="11"/>
    </row>
    <row r="10" spans="2:13" x14ac:dyDescent="0.25">
      <c r="B10" s="24" t="s">
        <v>22</v>
      </c>
      <c r="C10" s="24" t="s">
        <v>23</v>
      </c>
      <c r="D10" s="115"/>
      <c r="E10" s="28"/>
      <c r="H10" s="11"/>
      <c r="I10" s="11"/>
      <c r="J10" s="11"/>
      <c r="K10" s="11"/>
      <c r="L10" s="11"/>
      <c r="M10" s="11"/>
    </row>
    <row r="11" spans="2:13" x14ac:dyDescent="0.25">
      <c r="B11" s="24" t="s">
        <v>24</v>
      </c>
      <c r="C11" s="24" t="s">
        <v>25</v>
      </c>
      <c r="D11" s="115"/>
      <c r="E11" s="28"/>
      <c r="H11" s="11"/>
      <c r="I11" s="11"/>
      <c r="J11" s="11"/>
      <c r="K11" s="11"/>
      <c r="L11" s="11"/>
      <c r="M11" s="11"/>
    </row>
    <row r="12" spans="2:13" x14ac:dyDescent="0.25">
      <c r="B12" s="24" t="s">
        <v>26</v>
      </c>
      <c r="C12" s="24" t="s">
        <v>27</v>
      </c>
      <c r="D12" s="115" t="s">
        <v>619</v>
      </c>
      <c r="E12" s="28"/>
      <c r="H12" s="11"/>
      <c r="I12" s="11"/>
      <c r="J12" s="11"/>
      <c r="K12" s="11"/>
      <c r="L12" s="11"/>
      <c r="M12" s="11"/>
    </row>
    <row r="13" spans="2:13" x14ac:dyDescent="0.25">
      <c r="B13" s="24" t="s">
        <v>28</v>
      </c>
      <c r="C13" s="24" t="s">
        <v>29</v>
      </c>
      <c r="D13" s="116" t="s">
        <v>384</v>
      </c>
      <c r="E13" s="28"/>
      <c r="H13" s="11"/>
      <c r="I13" s="11"/>
      <c r="J13" s="11"/>
      <c r="K13" s="11"/>
      <c r="L13" s="11"/>
      <c r="M13" s="11"/>
    </row>
    <row r="14" spans="2:13" x14ac:dyDescent="0.25">
      <c r="B14" s="24" t="s">
        <v>30</v>
      </c>
      <c r="C14" s="24" t="s">
        <v>31</v>
      </c>
      <c r="D14" s="116" t="s">
        <v>385</v>
      </c>
      <c r="E14" s="28"/>
      <c r="H14" s="11"/>
      <c r="I14" s="11"/>
      <c r="J14" s="11"/>
      <c r="K14" s="11"/>
      <c r="L14" s="11"/>
      <c r="M14" s="11"/>
    </row>
    <row r="15" spans="2:13" x14ac:dyDescent="0.25">
      <c r="B15" s="24" t="s">
        <v>32</v>
      </c>
      <c r="C15" s="24" t="s">
        <v>33</v>
      </c>
      <c r="D15" s="115"/>
      <c r="E15" s="28"/>
      <c r="H15" s="11"/>
      <c r="I15" s="11"/>
      <c r="J15" s="11"/>
      <c r="K15" s="11"/>
      <c r="L15" s="11"/>
      <c r="M15" s="11"/>
    </row>
    <row r="16" spans="2:13" x14ac:dyDescent="0.25">
      <c r="B16" s="24" t="s">
        <v>34</v>
      </c>
      <c r="C16" s="24" t="s">
        <v>35</v>
      </c>
      <c r="D16" s="115"/>
      <c r="E16" s="28"/>
      <c r="H16" s="11"/>
      <c r="I16" s="11"/>
      <c r="J16" s="11"/>
      <c r="K16" s="11"/>
      <c r="L16" s="11"/>
      <c r="M16" s="11"/>
    </row>
    <row r="17" spans="1:13" x14ac:dyDescent="0.25">
      <c r="B17" s="24" t="s">
        <v>36</v>
      </c>
      <c r="C17" s="24" t="s">
        <v>37</v>
      </c>
      <c r="D17" s="115"/>
      <c r="E17" s="27"/>
      <c r="H17" s="11"/>
      <c r="I17" s="11"/>
      <c r="J17" s="11"/>
      <c r="K17" s="11"/>
      <c r="L17" s="11"/>
      <c r="M17" s="11"/>
    </row>
    <row r="18" spans="1:13" x14ac:dyDescent="0.25">
      <c r="B18" s="24" t="s">
        <v>38</v>
      </c>
      <c r="C18" s="24" t="s">
        <v>39</v>
      </c>
      <c r="D18" s="115"/>
      <c r="E18" s="28"/>
      <c r="H18" s="11"/>
      <c r="I18" s="11"/>
      <c r="J18" s="11"/>
      <c r="K18" s="11"/>
      <c r="L18" s="11"/>
      <c r="M18" s="11"/>
    </row>
    <row r="19" spans="1:13" x14ac:dyDescent="0.25">
      <c r="B19" s="24" t="s">
        <v>40</v>
      </c>
      <c r="C19" s="24" t="s">
        <v>41</v>
      </c>
      <c r="D19" s="115"/>
      <c r="E19" s="28"/>
      <c r="H19" s="11"/>
      <c r="I19" s="11"/>
      <c r="J19" s="11"/>
      <c r="K19" s="11"/>
      <c r="L19" s="11"/>
      <c r="M19" s="11"/>
    </row>
    <row r="20" spans="1:13" ht="25.5" x14ac:dyDescent="0.25">
      <c r="B20" s="24" t="s">
        <v>42</v>
      </c>
      <c r="C20" s="24" t="s">
        <v>43</v>
      </c>
      <c r="D20" s="115" t="s">
        <v>617</v>
      </c>
      <c r="E20" s="28"/>
      <c r="H20" s="11"/>
      <c r="I20" s="11"/>
      <c r="J20" s="11"/>
      <c r="K20" s="11"/>
      <c r="L20" s="11"/>
      <c r="M20" s="11"/>
    </row>
    <row r="21" spans="1:13" ht="25.5" x14ac:dyDescent="0.25">
      <c r="B21" s="24" t="s">
        <v>44</v>
      </c>
      <c r="C21" s="24" t="s">
        <v>45</v>
      </c>
      <c r="D21" s="115" t="s">
        <v>386</v>
      </c>
      <c r="E21" s="28"/>
      <c r="H21" s="11"/>
      <c r="I21" s="11"/>
      <c r="J21" s="11"/>
      <c r="K21" s="11"/>
      <c r="L21" s="11"/>
      <c r="M21" s="11"/>
    </row>
    <row r="22" spans="1:13" x14ac:dyDescent="0.25">
      <c r="B22" s="29" t="s">
        <v>46</v>
      </c>
      <c r="C22" s="29" t="s">
        <v>47</v>
      </c>
      <c r="D22" s="115" t="s">
        <v>387</v>
      </c>
      <c r="E22" s="28"/>
      <c r="H22" s="11"/>
      <c r="I22" s="11"/>
      <c r="J22" s="11"/>
      <c r="K22" s="11"/>
      <c r="L22" s="11"/>
      <c r="M22" s="11"/>
    </row>
    <row r="23" spans="1:13" x14ac:dyDescent="0.25">
      <c r="C23" s="31"/>
      <c r="D23" s="117"/>
      <c r="E23" s="28"/>
      <c r="H23" s="11"/>
      <c r="I23" s="11"/>
      <c r="J23" s="11"/>
      <c r="K23" s="11"/>
      <c r="L23" s="11"/>
      <c r="M23" s="11"/>
    </row>
    <row r="24" spans="1:13" ht="16.5" customHeight="1" x14ac:dyDescent="0.25">
      <c r="A24" s="13"/>
      <c r="B24" s="18" t="s">
        <v>48</v>
      </c>
      <c r="C24" s="18"/>
      <c r="D24" s="112"/>
      <c r="H24" s="11"/>
      <c r="I24" s="11"/>
      <c r="J24" s="11"/>
      <c r="K24" s="11"/>
      <c r="L24" s="11"/>
      <c r="M24" s="11"/>
    </row>
    <row r="25" spans="1:13" x14ac:dyDescent="0.25">
      <c r="A25" s="13"/>
      <c r="B25" s="20" t="s">
        <v>6</v>
      </c>
      <c r="C25" s="21" t="s">
        <v>7</v>
      </c>
      <c r="D25" s="113" t="s">
        <v>11</v>
      </c>
      <c r="E25" s="23"/>
      <c r="H25" s="11"/>
      <c r="I25" s="11"/>
      <c r="J25" s="11"/>
      <c r="K25" s="11"/>
      <c r="L25" s="11"/>
      <c r="M25" s="11"/>
    </row>
    <row r="26" spans="1:13" x14ac:dyDescent="0.25">
      <c r="B26" s="24" t="s">
        <v>49</v>
      </c>
      <c r="C26" s="24" t="s">
        <v>13</v>
      </c>
      <c r="D26" s="114"/>
      <c r="H26" s="11"/>
      <c r="I26" s="11"/>
      <c r="J26" s="11"/>
      <c r="K26" s="11"/>
      <c r="L26" s="11"/>
      <c r="M26" s="11"/>
    </row>
    <row r="27" spans="1:13" x14ac:dyDescent="0.25">
      <c r="B27" s="24" t="s">
        <v>50</v>
      </c>
      <c r="C27" s="24" t="s">
        <v>15</v>
      </c>
      <c r="D27" s="115"/>
      <c r="H27" s="11"/>
      <c r="I27" s="11"/>
      <c r="J27" s="11"/>
      <c r="K27" s="11"/>
      <c r="L27" s="11"/>
      <c r="M27" s="11"/>
    </row>
    <row r="28" spans="1:13" x14ac:dyDescent="0.25">
      <c r="B28" s="24" t="s">
        <v>51</v>
      </c>
      <c r="C28" s="24" t="s">
        <v>17</v>
      </c>
      <c r="D28" s="115"/>
      <c r="H28" s="11"/>
      <c r="I28" s="11"/>
      <c r="J28" s="11"/>
      <c r="K28" s="11"/>
      <c r="L28" s="11"/>
      <c r="M28" s="11"/>
    </row>
    <row r="29" spans="1:13" x14ac:dyDescent="0.25">
      <c r="B29" s="24" t="s">
        <v>52</v>
      </c>
      <c r="C29" s="24" t="s">
        <v>19</v>
      </c>
      <c r="D29" s="115"/>
      <c r="H29" s="11"/>
      <c r="I29" s="11"/>
      <c r="J29" s="11"/>
      <c r="K29" s="11"/>
      <c r="L29" s="11"/>
      <c r="M29" s="11"/>
    </row>
    <row r="30" spans="1:13" x14ac:dyDescent="0.25">
      <c r="B30" s="24" t="s">
        <v>53</v>
      </c>
      <c r="C30" s="24" t="s">
        <v>21</v>
      </c>
      <c r="D30" s="115"/>
      <c r="H30" s="11"/>
      <c r="I30" s="11"/>
      <c r="J30" s="11"/>
      <c r="K30" s="11"/>
      <c r="L30" s="11"/>
      <c r="M30" s="11"/>
    </row>
    <row r="31" spans="1:13" x14ac:dyDescent="0.25">
      <c r="B31" s="24" t="s">
        <v>54</v>
      </c>
      <c r="C31" s="24" t="s">
        <v>23</v>
      </c>
      <c r="D31" s="115" t="s">
        <v>618</v>
      </c>
      <c r="H31" s="11"/>
      <c r="I31" s="11"/>
      <c r="J31" s="11"/>
      <c r="K31" s="11"/>
      <c r="L31" s="11"/>
      <c r="M31" s="11"/>
    </row>
    <row r="32" spans="1:13" x14ac:dyDescent="0.25">
      <c r="B32" s="24" t="s">
        <v>55</v>
      </c>
      <c r="C32" s="24" t="s">
        <v>25</v>
      </c>
      <c r="D32" s="115" t="s">
        <v>388</v>
      </c>
      <c r="H32" s="11"/>
      <c r="I32" s="11"/>
      <c r="J32" s="11"/>
      <c r="K32" s="11"/>
      <c r="L32" s="11"/>
      <c r="M32" s="11"/>
    </row>
    <row r="33" spans="1:13" x14ac:dyDescent="0.25">
      <c r="B33" s="24" t="s">
        <v>56</v>
      </c>
      <c r="C33" s="24" t="s">
        <v>27</v>
      </c>
      <c r="D33" s="115" t="s">
        <v>389</v>
      </c>
      <c r="H33" s="11"/>
      <c r="I33" s="11"/>
      <c r="J33" s="11"/>
      <c r="K33" s="11"/>
      <c r="L33" s="11"/>
      <c r="M33" s="11"/>
    </row>
    <row r="34" spans="1:13" x14ac:dyDescent="0.25">
      <c r="B34" s="24" t="s">
        <v>57</v>
      </c>
      <c r="C34" s="24" t="s">
        <v>29</v>
      </c>
      <c r="D34" s="115" t="s">
        <v>390</v>
      </c>
      <c r="H34" s="11"/>
      <c r="I34" s="11"/>
      <c r="J34" s="11"/>
      <c r="K34" s="11"/>
      <c r="L34" s="11"/>
      <c r="M34" s="11"/>
    </row>
    <row r="35" spans="1:13" x14ac:dyDescent="0.25">
      <c r="B35" s="24" t="s">
        <v>58</v>
      </c>
      <c r="C35" s="24" t="s">
        <v>31</v>
      </c>
      <c r="D35" s="115" t="s">
        <v>391</v>
      </c>
      <c r="H35" s="11"/>
      <c r="I35" s="11"/>
      <c r="J35" s="11"/>
      <c r="K35" s="11"/>
      <c r="L35" s="11"/>
      <c r="M35" s="11"/>
    </row>
    <row r="36" spans="1:13" x14ac:dyDescent="0.25">
      <c r="B36" s="24" t="s">
        <v>59</v>
      </c>
      <c r="C36" s="24" t="s">
        <v>33</v>
      </c>
      <c r="D36" s="115" t="s">
        <v>392</v>
      </c>
      <c r="H36" s="11"/>
      <c r="I36" s="11"/>
      <c r="J36" s="11"/>
      <c r="K36" s="11"/>
      <c r="L36" s="11"/>
      <c r="M36" s="11"/>
    </row>
    <row r="37" spans="1:13" x14ac:dyDescent="0.25">
      <c r="B37" s="24" t="s">
        <v>60</v>
      </c>
      <c r="C37" s="24" t="s">
        <v>35</v>
      </c>
      <c r="D37" s="115"/>
      <c r="H37" s="11"/>
      <c r="I37" s="11"/>
      <c r="J37" s="11"/>
      <c r="K37" s="11"/>
      <c r="L37" s="11"/>
      <c r="M37" s="11"/>
    </row>
    <row r="38" spans="1:13" x14ac:dyDescent="0.25">
      <c r="B38" s="24" t="s">
        <v>61</v>
      </c>
      <c r="C38" s="24" t="s">
        <v>47</v>
      </c>
      <c r="D38" s="115"/>
      <c r="H38" s="11"/>
      <c r="I38" s="11"/>
      <c r="J38" s="11"/>
      <c r="K38" s="11"/>
      <c r="L38" s="11"/>
      <c r="M38" s="11"/>
    </row>
    <row r="39" spans="1:13" x14ac:dyDescent="0.25">
      <c r="B39" s="24" t="s">
        <v>62</v>
      </c>
      <c r="C39" s="24" t="s">
        <v>37</v>
      </c>
      <c r="D39" s="115"/>
      <c r="H39" s="11"/>
      <c r="I39" s="11"/>
      <c r="J39" s="11"/>
      <c r="K39" s="11"/>
      <c r="L39" s="11"/>
      <c r="M39" s="11"/>
    </row>
    <row r="40" spans="1:13" x14ac:dyDescent="0.25">
      <c r="B40" s="24" t="s">
        <v>63</v>
      </c>
      <c r="C40" s="24" t="s">
        <v>39</v>
      </c>
      <c r="D40" s="115"/>
      <c r="H40" s="11"/>
      <c r="I40" s="11"/>
      <c r="J40" s="11"/>
      <c r="K40" s="11"/>
      <c r="L40" s="11"/>
      <c r="M40" s="11"/>
    </row>
    <row r="41" spans="1:13" x14ac:dyDescent="0.25">
      <c r="B41" s="29" t="s">
        <v>64</v>
      </c>
      <c r="C41" s="29" t="s">
        <v>41</v>
      </c>
      <c r="D41" s="115"/>
      <c r="H41" s="11"/>
      <c r="I41" s="11"/>
      <c r="J41" s="11"/>
      <c r="K41" s="11"/>
      <c r="L41" s="11"/>
      <c r="M41" s="11"/>
    </row>
    <row r="42" spans="1:13" x14ac:dyDescent="0.25">
      <c r="C42" s="31"/>
      <c r="D42" s="117"/>
      <c r="H42" s="11"/>
      <c r="I42" s="11"/>
      <c r="J42" s="11"/>
      <c r="K42" s="11"/>
      <c r="L42" s="11"/>
      <c r="M42" s="11"/>
    </row>
    <row r="43" spans="1:13" ht="16.5" customHeight="1" x14ac:dyDescent="0.25">
      <c r="A43" s="13"/>
      <c r="B43" s="18" t="s">
        <v>65</v>
      </c>
      <c r="C43" s="18"/>
      <c r="D43" s="112"/>
      <c r="H43" s="11"/>
      <c r="I43" s="11"/>
      <c r="J43" s="11"/>
      <c r="K43" s="11"/>
      <c r="L43" s="11"/>
      <c r="M43" s="11"/>
    </row>
    <row r="44" spans="1:13" x14ac:dyDescent="0.25">
      <c r="A44" s="13"/>
      <c r="B44" s="20" t="s">
        <v>6</v>
      </c>
      <c r="C44" s="21" t="s">
        <v>66</v>
      </c>
      <c r="D44" s="113" t="s">
        <v>11</v>
      </c>
      <c r="E44" s="23"/>
      <c r="H44" s="11"/>
      <c r="I44" s="11"/>
      <c r="J44" s="11"/>
      <c r="K44" s="11"/>
      <c r="L44" s="11"/>
      <c r="M44" s="11"/>
    </row>
    <row r="45" spans="1:13" x14ac:dyDescent="0.25">
      <c r="B45" s="24" t="s">
        <v>67</v>
      </c>
      <c r="C45" s="24" t="s">
        <v>68</v>
      </c>
      <c r="D45" s="114" t="s">
        <v>620</v>
      </c>
      <c r="H45" s="11"/>
      <c r="I45" s="11"/>
      <c r="J45" s="11"/>
      <c r="K45" s="11"/>
      <c r="L45" s="11"/>
      <c r="M45" s="11"/>
    </row>
    <row r="46" spans="1:13" x14ac:dyDescent="0.25">
      <c r="B46" s="24" t="s">
        <v>70</v>
      </c>
      <c r="C46" s="24" t="s">
        <v>71</v>
      </c>
      <c r="D46" s="115" t="s">
        <v>623</v>
      </c>
      <c r="H46" s="11"/>
      <c r="I46" s="11"/>
      <c r="J46" s="11"/>
      <c r="K46" s="11"/>
      <c r="L46" s="11"/>
      <c r="M46" s="11"/>
    </row>
    <row r="47" spans="1:13" ht="25.5" x14ac:dyDescent="0.25">
      <c r="B47" s="24" t="s">
        <v>72</v>
      </c>
      <c r="C47" s="24" t="s">
        <v>73</v>
      </c>
      <c r="D47" s="115" t="s">
        <v>624</v>
      </c>
      <c r="H47" s="11"/>
      <c r="I47" s="11"/>
      <c r="J47" s="11"/>
      <c r="K47" s="11"/>
      <c r="L47" s="11"/>
      <c r="M47" s="11"/>
    </row>
    <row r="48" spans="1:13" x14ac:dyDescent="0.25">
      <c r="B48" s="24" t="s">
        <v>74</v>
      </c>
      <c r="C48" s="24" t="s">
        <v>625</v>
      </c>
      <c r="D48" s="115" t="s">
        <v>621</v>
      </c>
      <c r="H48" s="11"/>
      <c r="I48" s="11"/>
      <c r="J48" s="11"/>
      <c r="K48" s="11"/>
      <c r="L48" s="11"/>
      <c r="M48" s="11"/>
    </row>
    <row r="49" spans="2:13" x14ac:dyDescent="0.25">
      <c r="B49" s="24" t="s">
        <v>75</v>
      </c>
      <c r="C49" s="24" t="s">
        <v>76</v>
      </c>
      <c r="D49" s="115" t="s">
        <v>393</v>
      </c>
      <c r="H49" s="11"/>
      <c r="I49" s="11"/>
      <c r="J49" s="11"/>
      <c r="K49" s="11"/>
      <c r="L49" s="11"/>
      <c r="M49" s="11"/>
    </row>
    <row r="50" spans="2:13" x14ac:dyDescent="0.25">
      <c r="B50" s="24" t="s">
        <v>77</v>
      </c>
      <c r="C50" s="24" t="s">
        <v>78</v>
      </c>
      <c r="D50" s="115" t="s">
        <v>394</v>
      </c>
      <c r="H50" s="11"/>
      <c r="I50" s="11"/>
      <c r="J50" s="11"/>
      <c r="K50" s="11"/>
      <c r="L50" s="11"/>
      <c r="M50" s="11"/>
    </row>
    <row r="51" spans="2:13" x14ac:dyDescent="0.25">
      <c r="B51" s="24" t="s">
        <v>79</v>
      </c>
      <c r="C51" s="24" t="s">
        <v>80</v>
      </c>
      <c r="D51" s="115" t="s">
        <v>395</v>
      </c>
      <c r="H51" s="11"/>
      <c r="I51" s="11"/>
      <c r="J51" s="11"/>
      <c r="K51" s="11"/>
      <c r="L51" s="11"/>
      <c r="M51" s="11"/>
    </row>
    <row r="52" spans="2:13" ht="25.5" x14ac:dyDescent="0.25">
      <c r="B52" s="29" t="s">
        <v>81</v>
      </c>
      <c r="C52" s="29" t="s">
        <v>82</v>
      </c>
      <c r="D52" s="115" t="s">
        <v>622</v>
      </c>
      <c r="H52" s="11"/>
      <c r="I52" s="11"/>
      <c r="J52" s="11"/>
      <c r="K52" s="11"/>
      <c r="L52" s="11"/>
      <c r="M52" s="11"/>
    </row>
    <row r="53" spans="2:13" x14ac:dyDescent="0.25">
      <c r="C53" s="31"/>
      <c r="D53" s="117"/>
      <c r="H53" s="11"/>
      <c r="I53" s="11"/>
      <c r="J53" s="11"/>
      <c r="K53" s="11"/>
      <c r="L53" s="11"/>
      <c r="M53" s="11"/>
    </row>
    <row r="54" spans="2:13" x14ac:dyDescent="0.25">
      <c r="C54" s="31"/>
      <c r="D54" s="118"/>
      <c r="H54" s="11"/>
      <c r="I54" s="11"/>
      <c r="J54" s="11"/>
      <c r="K54" s="11"/>
      <c r="L54" s="11"/>
      <c r="M54" s="11"/>
    </row>
    <row r="55" spans="2:13" ht="24.75" customHeight="1" x14ac:dyDescent="0.25">
      <c r="B55" s="38" t="s">
        <v>86</v>
      </c>
      <c r="C55" s="38"/>
      <c r="D55" s="119"/>
      <c r="H55" s="11"/>
      <c r="I55" s="11"/>
      <c r="J55" s="11"/>
      <c r="K55" s="11"/>
      <c r="L55" s="11"/>
      <c r="M55" s="11"/>
    </row>
    <row r="56" spans="2:13" ht="16.5" customHeight="1" x14ac:dyDescent="0.25">
      <c r="B56" s="40" t="s">
        <v>87</v>
      </c>
      <c r="C56" s="40"/>
      <c r="D56" s="120"/>
      <c r="H56" s="11"/>
      <c r="I56" s="11"/>
      <c r="J56" s="11"/>
      <c r="K56" s="11"/>
      <c r="L56" s="11"/>
      <c r="M56" s="11"/>
    </row>
    <row r="57" spans="2:13" x14ac:dyDescent="0.25">
      <c r="B57" s="42" t="s">
        <v>6</v>
      </c>
      <c r="C57" s="42" t="s">
        <v>89</v>
      </c>
      <c r="D57" s="121" t="s">
        <v>11</v>
      </c>
      <c r="H57" s="11"/>
      <c r="I57" s="11"/>
      <c r="J57" s="11"/>
      <c r="K57" s="11"/>
      <c r="L57" s="11"/>
      <c r="M57" s="11"/>
    </row>
    <row r="58" spans="2:13" ht="25.5" x14ac:dyDescent="0.25">
      <c r="B58" s="12" t="s">
        <v>91</v>
      </c>
      <c r="C58" s="24" t="s">
        <v>92</v>
      </c>
      <c r="D58" s="114" t="s">
        <v>477</v>
      </c>
      <c r="H58" s="11"/>
      <c r="I58" s="11"/>
      <c r="J58" s="11"/>
      <c r="K58" s="11"/>
      <c r="L58" s="11"/>
      <c r="M58" s="11"/>
    </row>
    <row r="59" spans="2:13" x14ac:dyDescent="0.25">
      <c r="B59" s="12" t="s">
        <v>93</v>
      </c>
      <c r="C59" s="24" t="s">
        <v>94</v>
      </c>
      <c r="D59" s="115" t="s">
        <v>478</v>
      </c>
      <c r="H59" s="11"/>
      <c r="I59" s="11"/>
      <c r="J59" s="11"/>
      <c r="K59" s="11"/>
      <c r="L59" s="11"/>
      <c r="M59" s="11"/>
    </row>
    <row r="60" spans="2:13" x14ac:dyDescent="0.25">
      <c r="B60" s="12" t="s">
        <v>95</v>
      </c>
      <c r="C60" s="24" t="s">
        <v>96</v>
      </c>
      <c r="D60" s="115" t="s">
        <v>478</v>
      </c>
      <c r="H60" s="11"/>
      <c r="I60" s="11"/>
      <c r="J60" s="11"/>
      <c r="K60" s="11"/>
      <c r="L60" s="11"/>
      <c r="M60" s="11"/>
    </row>
    <row r="61" spans="2:13" x14ac:dyDescent="0.25">
      <c r="B61" s="12" t="s">
        <v>97</v>
      </c>
      <c r="C61" s="24" t="s">
        <v>98</v>
      </c>
      <c r="D61" s="115" t="s">
        <v>478</v>
      </c>
      <c r="H61" s="11"/>
      <c r="I61" s="11"/>
      <c r="J61" s="11"/>
      <c r="K61" s="11"/>
      <c r="L61" s="11"/>
      <c r="M61" s="11"/>
    </row>
    <row r="62" spans="2:13" x14ac:dyDescent="0.25">
      <c r="B62" s="12" t="s">
        <v>99</v>
      </c>
      <c r="C62" s="24" t="s">
        <v>100</v>
      </c>
      <c r="D62" s="115" t="s">
        <v>478</v>
      </c>
      <c r="H62" s="11"/>
      <c r="I62" s="11"/>
      <c r="J62" s="11"/>
      <c r="K62" s="11"/>
      <c r="L62" s="11"/>
      <c r="M62" s="11"/>
    </row>
    <row r="63" spans="2:13" x14ac:dyDescent="0.25">
      <c r="B63" s="12" t="s">
        <v>101</v>
      </c>
      <c r="C63" s="24" t="s">
        <v>102</v>
      </c>
      <c r="D63" s="115" t="s">
        <v>478</v>
      </c>
      <c r="H63" s="11"/>
      <c r="I63" s="11"/>
      <c r="J63" s="11"/>
      <c r="K63" s="11"/>
      <c r="L63" s="11"/>
      <c r="M63" s="11"/>
    </row>
    <row r="64" spans="2:13" x14ac:dyDescent="0.25">
      <c r="B64" s="12" t="s">
        <v>103</v>
      </c>
      <c r="C64" s="24" t="s">
        <v>104</v>
      </c>
      <c r="D64" s="115" t="s">
        <v>479</v>
      </c>
      <c r="H64" s="11"/>
      <c r="I64" s="11"/>
      <c r="J64" s="11"/>
      <c r="K64" s="11"/>
      <c r="L64" s="11"/>
      <c r="M64" s="11"/>
    </row>
    <row r="65" spans="2:13" x14ac:dyDescent="0.25">
      <c r="B65" s="12" t="s">
        <v>105</v>
      </c>
      <c r="C65" s="29" t="s">
        <v>106</v>
      </c>
      <c r="D65" s="115" t="s">
        <v>480</v>
      </c>
      <c r="H65" s="11"/>
      <c r="I65" s="11"/>
      <c r="J65" s="11"/>
      <c r="K65" s="11"/>
      <c r="L65" s="11"/>
      <c r="M65" s="11"/>
    </row>
    <row r="66" spans="2:13" x14ac:dyDescent="0.25">
      <c r="C66" s="31"/>
      <c r="D66" s="117"/>
      <c r="H66" s="11"/>
      <c r="I66" s="11"/>
      <c r="J66" s="11"/>
      <c r="K66" s="11"/>
      <c r="L66" s="11"/>
      <c r="M66" s="11"/>
    </row>
    <row r="67" spans="2:13" ht="16.5" customHeight="1" x14ac:dyDescent="0.25">
      <c r="B67" s="40" t="s">
        <v>108</v>
      </c>
      <c r="C67" s="40"/>
      <c r="D67" s="120"/>
      <c r="H67" s="11"/>
      <c r="I67" s="11"/>
      <c r="J67" s="11"/>
      <c r="K67" s="11"/>
      <c r="L67" s="11"/>
      <c r="M67" s="11"/>
    </row>
    <row r="68" spans="2:13" x14ac:dyDescent="0.25">
      <c r="B68" s="42" t="s">
        <v>6</v>
      </c>
      <c r="C68" s="42"/>
      <c r="D68" s="121"/>
      <c r="H68" s="11"/>
      <c r="I68" s="11"/>
      <c r="J68" s="11"/>
      <c r="K68" s="11"/>
      <c r="L68" s="11"/>
      <c r="M68" s="11"/>
    </row>
    <row r="69" spans="2:13" x14ac:dyDescent="0.25">
      <c r="B69" s="12" t="s">
        <v>110</v>
      </c>
      <c r="C69" s="29" t="s">
        <v>111</v>
      </c>
      <c r="D69" s="114" t="s">
        <v>481</v>
      </c>
      <c r="H69" s="11"/>
      <c r="I69" s="11"/>
      <c r="J69" s="11"/>
      <c r="K69" s="11"/>
      <c r="L69" s="11"/>
      <c r="M69" s="11"/>
    </row>
    <row r="70" spans="2:13" x14ac:dyDescent="0.25">
      <c r="C70" s="31"/>
      <c r="D70" s="117"/>
      <c r="H70" s="11"/>
      <c r="I70" s="11"/>
      <c r="J70" s="11"/>
      <c r="K70" s="11"/>
      <c r="L70" s="11"/>
      <c r="M70" s="11"/>
    </row>
    <row r="71" spans="2:13" ht="16.5" customHeight="1" x14ac:dyDescent="0.25">
      <c r="B71" s="40" t="s">
        <v>112</v>
      </c>
      <c r="C71" s="40"/>
      <c r="D71" s="120"/>
      <c r="H71" s="11"/>
      <c r="I71" s="11"/>
      <c r="J71" s="11"/>
      <c r="K71" s="11"/>
      <c r="L71" s="11"/>
      <c r="M71" s="11"/>
    </row>
    <row r="72" spans="2:13" x14ac:dyDescent="0.25">
      <c r="B72" s="42" t="s">
        <v>6</v>
      </c>
      <c r="C72" s="42" t="s">
        <v>113</v>
      </c>
      <c r="D72" s="121" t="s">
        <v>11</v>
      </c>
      <c r="H72" s="11"/>
      <c r="I72" s="11"/>
      <c r="J72" s="11"/>
      <c r="K72" s="11"/>
      <c r="L72" s="11"/>
      <c r="M72" s="11"/>
    </row>
    <row r="73" spans="2:13" ht="24.75" customHeight="1" x14ac:dyDescent="0.25">
      <c r="B73" s="12" t="s">
        <v>115</v>
      </c>
      <c r="C73" s="48" t="s">
        <v>116</v>
      </c>
      <c r="D73" s="114" t="s">
        <v>626</v>
      </c>
      <c r="H73" s="11"/>
      <c r="I73" s="11"/>
      <c r="J73" s="11"/>
      <c r="K73" s="11"/>
      <c r="L73" s="11"/>
      <c r="M73" s="11"/>
    </row>
    <row r="74" spans="2:13" ht="25.5" x14ac:dyDescent="0.25">
      <c r="B74" s="12" t="s">
        <v>117</v>
      </c>
      <c r="C74" s="24" t="s">
        <v>118</v>
      </c>
      <c r="D74" s="115" t="s">
        <v>482</v>
      </c>
      <c r="H74" s="11"/>
      <c r="I74" s="11"/>
      <c r="J74" s="11"/>
      <c r="K74" s="11"/>
      <c r="L74" s="11"/>
      <c r="M74" s="11"/>
    </row>
    <row r="75" spans="2:13" x14ac:dyDescent="0.25">
      <c r="B75" s="12" t="s">
        <v>119</v>
      </c>
      <c r="C75" s="29" t="s">
        <v>120</v>
      </c>
      <c r="D75" s="115" t="s">
        <v>483</v>
      </c>
      <c r="H75" s="11"/>
      <c r="I75" s="11"/>
      <c r="J75" s="11"/>
      <c r="K75" s="11"/>
      <c r="L75" s="11"/>
      <c r="M75" s="11"/>
    </row>
    <row r="76" spans="2:13" x14ac:dyDescent="0.25">
      <c r="C76" s="31"/>
      <c r="D76" s="117"/>
      <c r="H76" s="11"/>
      <c r="I76" s="11"/>
      <c r="J76" s="11"/>
      <c r="K76" s="11"/>
      <c r="L76" s="11"/>
      <c r="M76" s="11"/>
    </row>
    <row r="77" spans="2:13" ht="16.5" customHeight="1" x14ac:dyDescent="0.25">
      <c r="B77" s="40" t="s">
        <v>121</v>
      </c>
      <c r="C77" s="40"/>
      <c r="D77" s="120"/>
      <c r="H77" s="11"/>
      <c r="I77" s="11"/>
      <c r="J77" s="11"/>
      <c r="K77" s="11"/>
      <c r="L77" s="11"/>
      <c r="M77" s="11"/>
    </row>
    <row r="78" spans="2:13" x14ac:dyDescent="0.25">
      <c r="B78" s="42" t="s">
        <v>6</v>
      </c>
      <c r="C78" s="42" t="s">
        <v>123</v>
      </c>
      <c r="D78" s="121" t="s">
        <v>11</v>
      </c>
      <c r="H78" s="11"/>
      <c r="I78" s="11"/>
      <c r="J78" s="11"/>
      <c r="K78" s="11"/>
      <c r="L78" s="11"/>
      <c r="M78" s="11"/>
    </row>
    <row r="79" spans="2:13" x14ac:dyDescent="0.25">
      <c r="B79" s="12" t="s">
        <v>125</v>
      </c>
      <c r="C79" s="24" t="s">
        <v>126</v>
      </c>
      <c r="D79" s="114" t="s">
        <v>484</v>
      </c>
      <c r="H79" s="11"/>
      <c r="I79" s="11"/>
      <c r="J79" s="11"/>
      <c r="K79" s="11"/>
      <c r="L79" s="11"/>
      <c r="M79" s="11"/>
    </row>
    <row r="80" spans="2:13" x14ac:dyDescent="0.25">
      <c r="B80" s="12" t="s">
        <v>127</v>
      </c>
      <c r="C80" s="24" t="s">
        <v>128</v>
      </c>
      <c r="D80" s="115" t="s">
        <v>485</v>
      </c>
      <c r="H80" s="11"/>
      <c r="I80" s="11"/>
      <c r="J80" s="11"/>
      <c r="K80" s="11"/>
      <c r="L80" s="11"/>
      <c r="M80" s="11"/>
    </row>
    <row r="81" spans="2:13" ht="24.75" customHeight="1" x14ac:dyDescent="0.25">
      <c r="B81" s="12" t="s">
        <v>129</v>
      </c>
      <c r="C81" s="48" t="s">
        <v>130</v>
      </c>
      <c r="D81" s="115" t="s">
        <v>486</v>
      </c>
      <c r="H81" s="11"/>
      <c r="I81" s="11"/>
      <c r="J81" s="11"/>
      <c r="K81" s="11"/>
      <c r="L81" s="11"/>
      <c r="M81" s="11"/>
    </row>
    <row r="82" spans="2:13" x14ac:dyDescent="0.25">
      <c r="B82" s="12" t="s">
        <v>131</v>
      </c>
      <c r="C82" s="24" t="s">
        <v>132</v>
      </c>
      <c r="D82" s="115" t="s">
        <v>487</v>
      </c>
      <c r="H82" s="11"/>
      <c r="I82" s="11"/>
      <c r="J82" s="11"/>
      <c r="K82" s="11"/>
      <c r="L82" s="11"/>
      <c r="M82" s="11"/>
    </row>
    <row r="83" spans="2:13" x14ac:dyDescent="0.25">
      <c r="B83" s="12" t="s">
        <v>133</v>
      </c>
      <c r="C83" s="24" t="s">
        <v>134</v>
      </c>
      <c r="D83" s="115" t="s">
        <v>488</v>
      </c>
      <c r="H83" s="11"/>
      <c r="I83" s="11"/>
      <c r="J83" s="11"/>
      <c r="K83" s="11"/>
      <c r="L83" s="11"/>
      <c r="M83" s="11"/>
    </row>
    <row r="84" spans="2:13" x14ac:dyDescent="0.25">
      <c r="B84" s="12" t="s">
        <v>135</v>
      </c>
      <c r="C84" s="24" t="s">
        <v>136</v>
      </c>
      <c r="D84" s="115" t="s">
        <v>489</v>
      </c>
      <c r="H84" s="11"/>
      <c r="I84" s="11"/>
      <c r="J84" s="11"/>
      <c r="K84" s="11"/>
      <c r="L84" s="11"/>
      <c r="M84" s="11"/>
    </row>
    <row r="85" spans="2:13" x14ac:dyDescent="0.25">
      <c r="B85" s="12" t="s">
        <v>137</v>
      </c>
      <c r="C85" s="24" t="s">
        <v>138</v>
      </c>
      <c r="D85" s="115" t="s">
        <v>490</v>
      </c>
      <c r="H85" s="11"/>
      <c r="I85" s="11"/>
      <c r="J85" s="11"/>
      <c r="K85" s="11"/>
      <c r="L85" s="11"/>
      <c r="M85" s="11"/>
    </row>
    <row r="86" spans="2:13" x14ac:dyDescent="0.25">
      <c r="B86" s="12" t="s">
        <v>139</v>
      </c>
      <c r="C86" s="24" t="s">
        <v>140</v>
      </c>
      <c r="D86" s="115" t="s">
        <v>491</v>
      </c>
      <c r="H86" s="11"/>
      <c r="I86" s="11"/>
      <c r="J86" s="11"/>
      <c r="K86" s="11"/>
      <c r="L86" s="11"/>
      <c r="M86" s="11"/>
    </row>
    <row r="87" spans="2:13" x14ac:dyDescent="0.25">
      <c r="B87" s="12" t="s">
        <v>141</v>
      </c>
      <c r="C87" s="24" t="s">
        <v>142</v>
      </c>
      <c r="D87" s="115" t="s">
        <v>627</v>
      </c>
      <c r="H87" s="11"/>
      <c r="I87" s="11"/>
      <c r="J87" s="11"/>
      <c r="K87" s="11"/>
      <c r="L87" s="11"/>
      <c r="M87" s="11"/>
    </row>
    <row r="88" spans="2:13" x14ac:dyDescent="0.25">
      <c r="B88" s="12" t="s">
        <v>143</v>
      </c>
      <c r="C88" s="49" t="s">
        <v>144</v>
      </c>
      <c r="D88" s="190" t="s">
        <v>498</v>
      </c>
      <c r="H88" s="11"/>
      <c r="I88" s="11"/>
      <c r="J88" s="11"/>
      <c r="K88" s="11"/>
      <c r="L88" s="11"/>
      <c r="M88" s="11"/>
    </row>
    <row r="89" spans="2:13" x14ac:dyDescent="0.25">
      <c r="B89" s="12" t="s">
        <v>145</v>
      </c>
      <c r="C89" s="29" t="s">
        <v>146</v>
      </c>
      <c r="D89" s="115" t="s">
        <v>492</v>
      </c>
      <c r="H89" s="11"/>
      <c r="I89" s="11"/>
      <c r="J89" s="11"/>
      <c r="K89" s="11"/>
      <c r="L89" s="11"/>
      <c r="M89" s="11"/>
    </row>
    <row r="90" spans="2:13" x14ac:dyDescent="0.25">
      <c r="C90" s="31"/>
      <c r="D90" s="117"/>
      <c r="H90" s="11"/>
      <c r="I90" s="11"/>
      <c r="J90" s="11"/>
      <c r="K90" s="11"/>
      <c r="L90" s="11"/>
      <c r="M90" s="11"/>
    </row>
    <row r="91" spans="2:13" ht="16.5" customHeight="1" x14ac:dyDescent="0.25">
      <c r="B91" s="40" t="s">
        <v>147</v>
      </c>
      <c r="C91" s="40"/>
      <c r="D91" s="120"/>
      <c r="H91" s="11"/>
      <c r="I91" s="11"/>
      <c r="J91" s="11"/>
      <c r="K91" s="11"/>
      <c r="L91" s="11"/>
      <c r="M91" s="11"/>
    </row>
    <row r="92" spans="2:13" x14ac:dyDescent="0.25">
      <c r="B92" s="42" t="s">
        <v>6</v>
      </c>
      <c r="C92" s="42" t="s">
        <v>89</v>
      </c>
      <c r="D92" s="121" t="s">
        <v>11</v>
      </c>
      <c r="H92" s="11"/>
      <c r="I92" s="11"/>
      <c r="J92" s="11"/>
      <c r="K92" s="11"/>
      <c r="L92" s="11"/>
      <c r="M92" s="11"/>
    </row>
    <row r="93" spans="2:13" ht="25.5" x14ac:dyDescent="0.25">
      <c r="B93" s="12" t="s">
        <v>148</v>
      </c>
      <c r="C93" s="24" t="s">
        <v>149</v>
      </c>
      <c r="D93" s="114" t="s">
        <v>493</v>
      </c>
      <c r="H93" s="11"/>
      <c r="I93" s="11"/>
      <c r="J93" s="11"/>
      <c r="K93" s="11"/>
      <c r="L93" s="11"/>
      <c r="M93" s="11"/>
    </row>
    <row r="94" spans="2:13" x14ac:dyDescent="0.25">
      <c r="B94" s="12" t="s">
        <v>150</v>
      </c>
      <c r="C94" s="24" t="s">
        <v>151</v>
      </c>
      <c r="D94" s="115" t="s">
        <v>507</v>
      </c>
      <c r="H94" s="11"/>
      <c r="I94" s="11"/>
      <c r="J94" s="11"/>
      <c r="K94" s="11"/>
      <c r="L94" s="11"/>
      <c r="M94" s="11"/>
    </row>
    <row r="95" spans="2:13" x14ac:dyDescent="0.25">
      <c r="B95" s="12" t="s">
        <v>152</v>
      </c>
      <c r="C95" s="24" t="s">
        <v>153</v>
      </c>
      <c r="D95" s="115" t="s">
        <v>507</v>
      </c>
      <c r="H95" s="11"/>
      <c r="I95" s="11"/>
      <c r="J95" s="11"/>
      <c r="K95" s="11"/>
      <c r="L95" s="11"/>
      <c r="M95" s="11"/>
    </row>
    <row r="96" spans="2:13" x14ac:dyDescent="0.25">
      <c r="B96" s="12" t="s">
        <v>154</v>
      </c>
      <c r="C96" s="29" t="s">
        <v>155</v>
      </c>
      <c r="D96" s="115" t="s">
        <v>507</v>
      </c>
      <c r="H96" s="11"/>
      <c r="I96" s="11"/>
      <c r="J96" s="11"/>
      <c r="K96" s="11"/>
      <c r="L96" s="11"/>
      <c r="M96" s="11"/>
    </row>
    <row r="97" spans="2:13" x14ac:dyDescent="0.25">
      <c r="C97" s="31"/>
      <c r="D97" s="117"/>
      <c r="H97" s="11"/>
      <c r="I97" s="11"/>
      <c r="J97" s="11"/>
      <c r="K97" s="11"/>
      <c r="L97" s="11"/>
      <c r="M97" s="11"/>
    </row>
    <row r="98" spans="2:13" ht="16.5" customHeight="1" x14ac:dyDescent="0.25">
      <c r="B98" s="40" t="s">
        <v>156</v>
      </c>
      <c r="C98" s="40"/>
      <c r="D98" s="120"/>
      <c r="H98" s="11"/>
      <c r="I98" s="11"/>
      <c r="J98" s="11"/>
      <c r="K98" s="11"/>
      <c r="L98" s="11"/>
      <c r="M98" s="11"/>
    </row>
    <row r="99" spans="2:13" x14ac:dyDescent="0.25">
      <c r="B99" s="42" t="s">
        <v>6</v>
      </c>
      <c r="C99" s="42" t="s">
        <v>113</v>
      </c>
      <c r="D99" s="121" t="s">
        <v>11</v>
      </c>
      <c r="H99" s="11"/>
      <c r="I99" s="11"/>
      <c r="J99" s="11"/>
      <c r="K99" s="11"/>
      <c r="L99" s="11"/>
      <c r="M99" s="11"/>
    </row>
    <row r="100" spans="2:13" x14ac:dyDescent="0.25">
      <c r="B100" s="12" t="s">
        <v>157</v>
      </c>
      <c r="C100" s="29" t="s">
        <v>158</v>
      </c>
      <c r="D100" s="114" t="s">
        <v>626</v>
      </c>
      <c r="H100" s="11"/>
      <c r="I100" s="11"/>
      <c r="J100" s="11"/>
      <c r="K100" s="11"/>
      <c r="L100" s="11"/>
      <c r="M100" s="11"/>
    </row>
    <row r="101" spans="2:13" x14ac:dyDescent="0.25">
      <c r="C101" s="31"/>
      <c r="D101" s="117"/>
      <c r="H101" s="11"/>
      <c r="I101" s="11"/>
      <c r="J101" s="11"/>
      <c r="K101" s="11"/>
      <c r="L101" s="11"/>
      <c r="M101" s="11"/>
    </row>
    <row r="102" spans="2:13" ht="16.5" customHeight="1" x14ac:dyDescent="0.25">
      <c r="B102" s="40" t="s">
        <v>159</v>
      </c>
      <c r="C102" s="40"/>
      <c r="D102" s="120"/>
      <c r="H102" s="11"/>
      <c r="I102" s="11"/>
      <c r="J102" s="11"/>
      <c r="K102" s="11"/>
      <c r="L102" s="11"/>
      <c r="M102" s="11"/>
    </row>
    <row r="103" spans="2:13" x14ac:dyDescent="0.25">
      <c r="B103" s="42" t="s">
        <v>6</v>
      </c>
      <c r="C103" s="42" t="s">
        <v>123</v>
      </c>
      <c r="D103" s="121" t="s">
        <v>11</v>
      </c>
      <c r="H103" s="11"/>
      <c r="I103" s="11"/>
      <c r="J103" s="11"/>
      <c r="K103" s="11"/>
      <c r="L103" s="11"/>
      <c r="M103" s="11"/>
    </row>
    <row r="104" spans="2:13" x14ac:dyDescent="0.25">
      <c r="B104" s="12" t="s">
        <v>160</v>
      </c>
      <c r="C104" s="24" t="s">
        <v>161</v>
      </c>
      <c r="D104" s="114" t="s">
        <v>494</v>
      </c>
      <c r="H104" s="11"/>
      <c r="I104" s="11"/>
      <c r="J104" s="11"/>
      <c r="K104" s="11"/>
      <c r="L104" s="11"/>
      <c r="M104" s="11"/>
    </row>
    <row r="105" spans="2:13" x14ac:dyDescent="0.25">
      <c r="B105" s="12" t="s">
        <v>162</v>
      </c>
      <c r="C105" s="24" t="s">
        <v>163</v>
      </c>
      <c r="D105" s="115" t="s">
        <v>495</v>
      </c>
      <c r="H105" s="11"/>
      <c r="I105" s="11"/>
      <c r="J105" s="11"/>
      <c r="K105" s="11"/>
      <c r="L105" s="11"/>
      <c r="M105" s="11"/>
    </row>
    <row r="106" spans="2:13" x14ac:dyDescent="0.25">
      <c r="B106" s="12" t="s">
        <v>164</v>
      </c>
      <c r="C106" s="24" t="s">
        <v>165</v>
      </c>
      <c r="D106" s="122" t="s">
        <v>496</v>
      </c>
      <c r="H106" s="11"/>
      <c r="I106" s="11"/>
      <c r="J106" s="11"/>
      <c r="K106" s="11"/>
      <c r="L106" s="11"/>
      <c r="M106" s="11"/>
    </row>
    <row r="107" spans="2:13" x14ac:dyDescent="0.25">
      <c r="B107" s="12" t="s">
        <v>166</v>
      </c>
      <c r="C107" s="24" t="s">
        <v>167</v>
      </c>
      <c r="D107" s="115" t="s">
        <v>497</v>
      </c>
      <c r="H107" s="11"/>
      <c r="I107" s="11"/>
      <c r="J107" s="11"/>
      <c r="K107" s="11"/>
      <c r="L107" s="11"/>
      <c r="M107" s="11"/>
    </row>
    <row r="108" spans="2:13" x14ac:dyDescent="0.25">
      <c r="B108" s="12" t="s">
        <v>168</v>
      </c>
      <c r="C108" s="24" t="s">
        <v>169</v>
      </c>
      <c r="D108" s="115" t="s">
        <v>595</v>
      </c>
      <c r="H108" s="11"/>
      <c r="I108" s="11"/>
      <c r="J108" s="11"/>
      <c r="K108" s="11"/>
      <c r="L108" s="11"/>
      <c r="M108" s="11"/>
    </row>
    <row r="109" spans="2:13" x14ac:dyDescent="0.25">
      <c r="B109" s="12" t="s">
        <v>170</v>
      </c>
      <c r="C109" s="24" t="s">
        <v>142</v>
      </c>
      <c r="D109" s="115" t="s">
        <v>628</v>
      </c>
      <c r="H109" s="11"/>
      <c r="I109" s="11"/>
      <c r="J109" s="11"/>
      <c r="K109" s="11"/>
      <c r="L109" s="11"/>
      <c r="M109" s="11"/>
    </row>
    <row r="110" spans="2:13" x14ac:dyDescent="0.25">
      <c r="B110" s="12" t="s">
        <v>171</v>
      </c>
      <c r="C110" s="49" t="s">
        <v>144</v>
      </c>
      <c r="D110" s="190" t="s">
        <v>500</v>
      </c>
      <c r="H110" s="11"/>
      <c r="I110" s="11"/>
      <c r="J110" s="11"/>
      <c r="K110" s="11"/>
      <c r="L110" s="11"/>
      <c r="M110" s="11"/>
    </row>
    <row r="111" spans="2:13" x14ac:dyDescent="0.25">
      <c r="B111" s="12" t="s">
        <v>172</v>
      </c>
      <c r="C111" s="29" t="s">
        <v>146</v>
      </c>
      <c r="D111" s="115" t="s">
        <v>499</v>
      </c>
      <c r="H111" s="11"/>
      <c r="I111" s="11"/>
      <c r="J111" s="11"/>
      <c r="K111" s="11"/>
      <c r="L111" s="11"/>
      <c r="M111" s="11"/>
    </row>
    <row r="112" spans="2:13" x14ac:dyDescent="0.25">
      <c r="C112" s="31"/>
      <c r="D112" s="117"/>
      <c r="H112" s="11"/>
      <c r="I112" s="11"/>
      <c r="J112" s="11"/>
      <c r="K112" s="11"/>
      <c r="L112" s="11"/>
      <c r="M112" s="11"/>
    </row>
    <row r="113" spans="2:13" ht="16.5" customHeight="1" x14ac:dyDescent="0.25">
      <c r="B113" s="40" t="s">
        <v>173</v>
      </c>
      <c r="C113" s="40"/>
      <c r="D113" s="120"/>
      <c r="H113" s="11"/>
      <c r="I113" s="11"/>
      <c r="J113" s="11"/>
      <c r="K113" s="11"/>
      <c r="L113" s="11"/>
      <c r="M113" s="11"/>
    </row>
    <row r="114" spans="2:13" x14ac:dyDescent="0.25">
      <c r="B114" s="42" t="s">
        <v>6</v>
      </c>
      <c r="C114" s="42" t="s">
        <v>113</v>
      </c>
      <c r="D114" s="121" t="s">
        <v>11</v>
      </c>
      <c r="H114" s="11"/>
      <c r="I114" s="11"/>
      <c r="J114" s="11"/>
      <c r="K114" s="11"/>
      <c r="L114" s="11"/>
      <c r="M114" s="11"/>
    </row>
    <row r="115" spans="2:13" x14ac:dyDescent="0.25">
      <c r="B115" s="12" t="s">
        <v>174</v>
      </c>
      <c r="C115" s="29" t="s">
        <v>175</v>
      </c>
      <c r="D115" s="114" t="s">
        <v>501</v>
      </c>
      <c r="H115" s="11"/>
      <c r="I115" s="11"/>
      <c r="J115" s="11"/>
      <c r="K115" s="11"/>
      <c r="L115" s="11"/>
      <c r="M115" s="11"/>
    </row>
    <row r="116" spans="2:13" x14ac:dyDescent="0.25">
      <c r="C116" s="31"/>
      <c r="D116" s="117"/>
      <c r="H116" s="11"/>
      <c r="I116" s="11"/>
      <c r="J116" s="11"/>
      <c r="K116" s="11"/>
      <c r="L116" s="11"/>
      <c r="M116" s="11"/>
    </row>
    <row r="117" spans="2:13" ht="16.5" customHeight="1" x14ac:dyDescent="0.25">
      <c r="B117" s="40" t="s">
        <v>176</v>
      </c>
      <c r="C117" s="40"/>
      <c r="D117" s="120"/>
      <c r="H117" s="11"/>
      <c r="I117" s="11"/>
      <c r="J117" s="11"/>
      <c r="K117" s="11"/>
      <c r="L117" s="11"/>
      <c r="M117" s="11"/>
    </row>
    <row r="118" spans="2:13" x14ac:dyDescent="0.25">
      <c r="B118" s="42" t="s">
        <v>6</v>
      </c>
      <c r="C118" s="42" t="s">
        <v>123</v>
      </c>
      <c r="D118" s="121" t="s">
        <v>11</v>
      </c>
      <c r="H118" s="11"/>
      <c r="I118" s="11"/>
      <c r="J118" s="11"/>
      <c r="K118" s="11"/>
      <c r="L118" s="11"/>
      <c r="M118" s="11"/>
    </row>
    <row r="119" spans="2:13" x14ac:dyDescent="0.25">
      <c r="B119" s="12" t="s">
        <v>177</v>
      </c>
      <c r="C119" s="24" t="s">
        <v>178</v>
      </c>
      <c r="D119" s="114" t="s">
        <v>596</v>
      </c>
      <c r="H119" s="11"/>
      <c r="I119" s="11"/>
      <c r="J119" s="11"/>
      <c r="K119" s="11"/>
      <c r="L119" s="11"/>
      <c r="M119" s="11"/>
    </row>
    <row r="120" spans="2:13" x14ac:dyDescent="0.25">
      <c r="B120" s="12" t="s">
        <v>179</v>
      </c>
      <c r="C120" s="29" t="s">
        <v>169</v>
      </c>
      <c r="D120" s="115" t="s">
        <v>180</v>
      </c>
      <c r="H120" s="11"/>
      <c r="I120" s="11"/>
      <c r="J120" s="11"/>
      <c r="K120" s="11"/>
      <c r="L120" s="11"/>
      <c r="M120" s="11"/>
    </row>
    <row r="121" spans="2:13" x14ac:dyDescent="0.25">
      <c r="C121" s="31"/>
      <c r="D121" s="117"/>
      <c r="H121" s="11"/>
      <c r="I121" s="11"/>
      <c r="J121" s="11"/>
      <c r="K121" s="11"/>
      <c r="L121" s="11"/>
      <c r="M121" s="11"/>
    </row>
    <row r="122" spans="2:13" ht="16.5" customHeight="1" x14ac:dyDescent="0.25">
      <c r="B122" s="40" t="s">
        <v>181</v>
      </c>
      <c r="C122" s="40"/>
      <c r="D122" s="120"/>
      <c r="H122" s="11"/>
      <c r="I122" s="11"/>
      <c r="J122" s="11"/>
      <c r="K122" s="11"/>
      <c r="L122" s="11"/>
      <c r="M122" s="11"/>
    </row>
    <row r="123" spans="2:13" x14ac:dyDescent="0.25">
      <c r="B123" s="42" t="s">
        <v>6</v>
      </c>
      <c r="C123" s="42" t="s">
        <v>123</v>
      </c>
      <c r="D123" s="123" t="s">
        <v>11</v>
      </c>
      <c r="H123" s="11"/>
      <c r="I123" s="11"/>
      <c r="J123" s="11"/>
      <c r="K123" s="11"/>
      <c r="L123" s="11"/>
      <c r="M123" s="11"/>
    </row>
    <row r="124" spans="2:13" ht="24.75" customHeight="1" x14ac:dyDescent="0.25">
      <c r="B124" s="12" t="s">
        <v>184</v>
      </c>
      <c r="C124" s="53" t="s">
        <v>185</v>
      </c>
      <c r="D124" s="114" t="s">
        <v>502</v>
      </c>
      <c r="H124" s="11"/>
      <c r="I124" s="11"/>
      <c r="J124" s="11"/>
      <c r="K124" s="11"/>
      <c r="L124" s="11"/>
      <c r="M124" s="11"/>
    </row>
    <row r="125" spans="2:13" x14ac:dyDescent="0.25">
      <c r="C125" s="31"/>
      <c r="D125" s="117"/>
      <c r="H125" s="11"/>
      <c r="I125" s="11"/>
      <c r="J125" s="11"/>
      <c r="K125" s="11"/>
      <c r="L125" s="11"/>
      <c r="M125" s="11"/>
    </row>
    <row r="126" spans="2:13" ht="16.5" customHeight="1" x14ac:dyDescent="0.25">
      <c r="B126" s="40" t="s">
        <v>186</v>
      </c>
      <c r="C126" s="40"/>
      <c r="D126" s="120"/>
      <c r="H126" s="11"/>
      <c r="I126" s="11"/>
      <c r="J126" s="11"/>
      <c r="K126" s="11"/>
      <c r="L126" s="11"/>
      <c r="M126" s="11"/>
    </row>
    <row r="127" spans="2:13" x14ac:dyDescent="0.25">
      <c r="B127" s="42" t="s">
        <v>6</v>
      </c>
      <c r="C127" s="42"/>
      <c r="D127" s="121" t="s">
        <v>11</v>
      </c>
      <c r="H127" s="11"/>
      <c r="I127" s="11"/>
      <c r="J127" s="11"/>
      <c r="K127" s="11"/>
      <c r="L127" s="11"/>
      <c r="M127" s="11"/>
    </row>
    <row r="128" spans="2:13" x14ac:dyDescent="0.25">
      <c r="B128" s="12" t="s">
        <v>187</v>
      </c>
      <c r="C128" s="29" t="s">
        <v>188</v>
      </c>
      <c r="D128" s="114" t="s">
        <v>503</v>
      </c>
      <c r="H128" s="11"/>
      <c r="I128" s="11"/>
      <c r="J128" s="11"/>
      <c r="K128" s="11"/>
      <c r="L128" s="11"/>
      <c r="M128" s="11"/>
    </row>
    <row r="129" spans="2:13" x14ac:dyDescent="0.25">
      <c r="C129" s="26"/>
      <c r="D129" s="117"/>
      <c r="H129" s="11"/>
      <c r="I129" s="11"/>
      <c r="J129" s="11"/>
      <c r="K129" s="11"/>
      <c r="L129" s="11"/>
      <c r="M129" s="11"/>
    </row>
    <row r="130" spans="2:13" ht="16.5" customHeight="1" x14ac:dyDescent="0.25">
      <c r="B130" s="40" t="s">
        <v>189</v>
      </c>
      <c r="C130" s="40"/>
      <c r="D130" s="120"/>
      <c r="H130" s="11"/>
      <c r="I130" s="11"/>
      <c r="J130" s="11"/>
      <c r="K130" s="11"/>
      <c r="L130" s="11"/>
      <c r="M130" s="11"/>
    </row>
    <row r="131" spans="2:13" x14ac:dyDescent="0.25">
      <c r="B131" s="42" t="s">
        <v>6</v>
      </c>
      <c r="C131" s="42"/>
      <c r="D131" s="121" t="s">
        <v>11</v>
      </c>
      <c r="H131" s="11"/>
      <c r="I131" s="11"/>
      <c r="J131" s="11"/>
      <c r="K131" s="11"/>
      <c r="L131" s="11"/>
      <c r="M131" s="11"/>
    </row>
    <row r="132" spans="2:13" ht="24.75" customHeight="1" x14ac:dyDescent="0.25">
      <c r="B132" s="12" t="s">
        <v>191</v>
      </c>
      <c r="C132" s="53" t="s">
        <v>504</v>
      </c>
      <c r="D132" s="114" t="s">
        <v>505</v>
      </c>
      <c r="H132" s="11"/>
      <c r="I132" s="11"/>
      <c r="J132" s="11"/>
      <c r="K132" s="11"/>
      <c r="L132" s="11"/>
      <c r="M132" s="11"/>
    </row>
    <row r="133" spans="2:13" x14ac:dyDescent="0.25">
      <c r="C133" s="31"/>
      <c r="D133" s="117"/>
      <c r="H133" s="11"/>
      <c r="I133" s="11"/>
      <c r="J133" s="11"/>
      <c r="K133" s="11"/>
      <c r="L133" s="11"/>
      <c r="M133" s="11"/>
    </row>
    <row r="134" spans="2:13" x14ac:dyDescent="0.25">
      <c r="C134" s="31"/>
      <c r="D134" s="117"/>
      <c r="H134" s="11"/>
      <c r="I134" s="11"/>
      <c r="J134" s="11"/>
      <c r="K134" s="11"/>
      <c r="L134" s="11"/>
      <c r="M134" s="11"/>
    </row>
    <row r="135" spans="2:13" x14ac:dyDescent="0.25">
      <c r="C135" s="31"/>
      <c r="D135" s="118"/>
      <c r="H135" s="11"/>
      <c r="I135" s="11"/>
      <c r="J135" s="11"/>
      <c r="K135" s="11"/>
      <c r="L135" s="11"/>
      <c r="M135" s="11"/>
    </row>
    <row r="136" spans="2:13" ht="24.75" customHeight="1" x14ac:dyDescent="0.25">
      <c r="B136" s="58" t="s">
        <v>193</v>
      </c>
      <c r="C136" s="58"/>
      <c r="D136" s="124"/>
      <c r="H136" s="11"/>
      <c r="I136" s="11"/>
      <c r="J136" s="11"/>
      <c r="K136" s="11"/>
      <c r="L136" s="11"/>
      <c r="M136" s="11"/>
    </row>
    <row r="137" spans="2:13" ht="16.5" customHeight="1" x14ac:dyDescent="0.25">
      <c r="B137" s="60" t="s">
        <v>194</v>
      </c>
      <c r="C137" s="60"/>
      <c r="D137" s="125"/>
      <c r="H137" s="11"/>
      <c r="I137" s="11"/>
      <c r="J137" s="11"/>
      <c r="K137" s="11"/>
      <c r="L137" s="11"/>
      <c r="M137" s="11"/>
    </row>
    <row r="138" spans="2:13" x14ac:dyDescent="0.25">
      <c r="B138" s="62" t="s">
        <v>6</v>
      </c>
      <c r="C138" s="62"/>
      <c r="D138" s="126" t="s">
        <v>11</v>
      </c>
      <c r="H138" s="11"/>
      <c r="I138" s="11"/>
      <c r="J138" s="11"/>
      <c r="K138" s="11"/>
      <c r="L138" s="11"/>
      <c r="M138" s="11"/>
    </row>
    <row r="139" spans="2:13" x14ac:dyDescent="0.25">
      <c r="B139" s="12" t="s">
        <v>196</v>
      </c>
      <c r="C139" s="24" t="s">
        <v>197</v>
      </c>
      <c r="D139" s="115" t="s">
        <v>511</v>
      </c>
      <c r="H139" s="11"/>
      <c r="I139" s="11"/>
      <c r="J139" s="11"/>
      <c r="K139" s="11"/>
      <c r="L139" s="11"/>
      <c r="M139" s="11"/>
    </row>
    <row r="140" spans="2:13" x14ac:dyDescent="0.25">
      <c r="B140" s="12" t="s">
        <v>198</v>
      </c>
      <c r="C140" s="24" t="s">
        <v>199</v>
      </c>
      <c r="D140" s="115" t="s">
        <v>519</v>
      </c>
      <c r="H140" s="11"/>
      <c r="I140" s="11"/>
      <c r="J140" s="11"/>
      <c r="K140" s="11"/>
      <c r="L140" s="11"/>
      <c r="M140" s="11"/>
    </row>
    <row r="141" spans="2:13" x14ac:dyDescent="0.25">
      <c r="B141" s="12" t="s">
        <v>200</v>
      </c>
      <c r="C141" s="24" t="s">
        <v>201</v>
      </c>
      <c r="D141" s="115" t="s">
        <v>508</v>
      </c>
      <c r="H141" s="11"/>
      <c r="I141" s="11"/>
      <c r="J141" s="11"/>
      <c r="K141" s="11"/>
      <c r="L141" s="11"/>
      <c r="M141" s="11"/>
    </row>
    <row r="142" spans="2:13" x14ac:dyDescent="0.25">
      <c r="B142" s="12" t="s">
        <v>202</v>
      </c>
      <c r="C142" s="49" t="s">
        <v>203</v>
      </c>
      <c r="D142" s="116" t="s">
        <v>528</v>
      </c>
      <c r="H142" s="11"/>
      <c r="I142" s="11"/>
      <c r="J142" s="11"/>
      <c r="K142" s="11"/>
      <c r="L142" s="11"/>
      <c r="M142" s="11"/>
    </row>
    <row r="143" spans="2:13" x14ac:dyDescent="0.25">
      <c r="B143" s="12" t="s">
        <v>204</v>
      </c>
      <c r="C143" s="29" t="s">
        <v>205</v>
      </c>
      <c r="D143" s="115" t="s">
        <v>578</v>
      </c>
      <c r="H143" s="11"/>
      <c r="I143" s="11"/>
      <c r="J143" s="11"/>
      <c r="K143" s="11"/>
      <c r="L143" s="11"/>
      <c r="M143" s="11"/>
    </row>
    <row r="144" spans="2:13" x14ac:dyDescent="0.25">
      <c r="C144" s="31"/>
      <c r="D144" s="117"/>
      <c r="H144" s="11"/>
      <c r="I144" s="11"/>
      <c r="J144" s="11"/>
      <c r="K144" s="11"/>
      <c r="L144" s="11"/>
      <c r="M144" s="11"/>
    </row>
    <row r="145" spans="2:13" ht="16.5" customHeight="1" x14ac:dyDescent="0.25">
      <c r="B145" s="60" t="s">
        <v>206</v>
      </c>
      <c r="C145" s="60"/>
      <c r="D145" s="125"/>
      <c r="H145" s="11"/>
      <c r="I145" s="11"/>
      <c r="J145" s="11"/>
      <c r="K145" s="11"/>
      <c r="L145" s="11"/>
      <c r="M145" s="11"/>
    </row>
    <row r="146" spans="2:13" x14ac:dyDescent="0.25">
      <c r="B146" s="62" t="s">
        <v>6</v>
      </c>
      <c r="C146" s="62"/>
      <c r="D146" s="126" t="s">
        <v>11</v>
      </c>
      <c r="H146" s="11"/>
      <c r="I146" s="11"/>
      <c r="J146" s="11"/>
      <c r="K146" s="11"/>
      <c r="L146" s="11"/>
      <c r="M146" s="11"/>
    </row>
    <row r="147" spans="2:13" x14ac:dyDescent="0.25">
      <c r="B147" s="12" t="s">
        <v>207</v>
      </c>
      <c r="C147" s="24" t="s">
        <v>197</v>
      </c>
      <c r="D147" s="115" t="s">
        <v>512</v>
      </c>
      <c r="H147" s="11"/>
      <c r="I147" s="11"/>
      <c r="J147" s="11"/>
      <c r="K147" s="11"/>
      <c r="L147" s="11"/>
      <c r="M147" s="11"/>
    </row>
    <row r="148" spans="2:13" x14ac:dyDescent="0.25">
      <c r="B148" s="12" t="s">
        <v>208</v>
      </c>
      <c r="C148" s="24" t="s">
        <v>199</v>
      </c>
      <c r="D148" s="115" t="s">
        <v>520</v>
      </c>
      <c r="H148" s="11"/>
      <c r="I148" s="11"/>
      <c r="J148" s="11"/>
      <c r="K148" s="11"/>
      <c r="L148" s="11"/>
      <c r="M148" s="11"/>
    </row>
    <row r="149" spans="2:13" x14ac:dyDescent="0.25">
      <c r="B149" s="12" t="s">
        <v>209</v>
      </c>
      <c r="C149" s="24" t="s">
        <v>201</v>
      </c>
      <c r="D149" s="115" t="s">
        <v>509</v>
      </c>
      <c r="H149" s="11"/>
      <c r="I149" s="11"/>
      <c r="J149" s="11"/>
      <c r="K149" s="11"/>
      <c r="L149" s="11"/>
      <c r="M149" s="11"/>
    </row>
    <row r="150" spans="2:13" x14ac:dyDescent="0.25">
      <c r="B150" s="12" t="s">
        <v>210</v>
      </c>
      <c r="C150" s="49" t="s">
        <v>203</v>
      </c>
      <c r="D150" s="115" t="s">
        <v>529</v>
      </c>
      <c r="H150" s="11"/>
      <c r="I150" s="11"/>
      <c r="J150" s="11"/>
      <c r="K150" s="11"/>
      <c r="L150" s="11"/>
      <c r="M150" s="11"/>
    </row>
    <row r="151" spans="2:13" x14ac:dyDescent="0.25">
      <c r="B151" s="12" t="s">
        <v>211</v>
      </c>
      <c r="C151" s="29" t="s">
        <v>205</v>
      </c>
      <c r="D151" s="115" t="s">
        <v>579</v>
      </c>
      <c r="H151" s="11"/>
      <c r="I151" s="11"/>
      <c r="J151" s="11"/>
      <c r="K151" s="11"/>
      <c r="L151" s="11"/>
      <c r="M151" s="11"/>
    </row>
    <row r="152" spans="2:13" x14ac:dyDescent="0.25">
      <c r="C152" s="31"/>
      <c r="D152" s="117"/>
      <c r="H152" s="11"/>
      <c r="I152" s="11"/>
      <c r="J152" s="11"/>
      <c r="K152" s="11"/>
      <c r="L152" s="11"/>
      <c r="M152" s="11"/>
    </row>
    <row r="153" spans="2:13" ht="16.5" customHeight="1" x14ac:dyDescent="0.25">
      <c r="B153" s="60" t="s">
        <v>212</v>
      </c>
      <c r="C153" s="60"/>
      <c r="D153" s="125"/>
      <c r="H153" s="11"/>
      <c r="I153" s="11"/>
      <c r="J153" s="11"/>
      <c r="K153" s="11"/>
      <c r="L153" s="11"/>
      <c r="M153" s="11"/>
    </row>
    <row r="154" spans="2:13" x14ac:dyDescent="0.25">
      <c r="B154" s="62" t="s">
        <v>6</v>
      </c>
      <c r="C154" s="62"/>
      <c r="D154" s="126" t="s">
        <v>11</v>
      </c>
      <c r="H154" s="11"/>
      <c r="I154" s="11"/>
      <c r="J154" s="11"/>
      <c r="K154" s="11"/>
      <c r="L154" s="11"/>
      <c r="M154" s="11"/>
    </row>
    <row r="155" spans="2:13" x14ac:dyDescent="0.25">
      <c r="B155" s="12" t="s">
        <v>213</v>
      </c>
      <c r="C155" s="49" t="s">
        <v>197</v>
      </c>
      <c r="D155" s="115" t="s">
        <v>510</v>
      </c>
      <c r="H155" s="11"/>
      <c r="I155" s="11"/>
      <c r="J155" s="11"/>
      <c r="K155" s="11"/>
      <c r="L155" s="11"/>
      <c r="M155" s="11"/>
    </row>
    <row r="156" spans="2:13" x14ac:dyDescent="0.25">
      <c r="B156" s="12" t="s">
        <v>214</v>
      </c>
      <c r="C156" s="29" t="s">
        <v>215</v>
      </c>
      <c r="D156" s="115" t="s">
        <v>513</v>
      </c>
      <c r="H156" s="11"/>
      <c r="I156" s="11"/>
      <c r="J156" s="11"/>
      <c r="K156" s="11"/>
      <c r="L156" s="11"/>
      <c r="M156" s="11"/>
    </row>
    <row r="157" spans="2:13" x14ac:dyDescent="0.25">
      <c r="C157" s="31"/>
      <c r="D157" s="117"/>
      <c r="H157" s="11"/>
      <c r="I157" s="11"/>
      <c r="J157" s="11"/>
      <c r="K157" s="11"/>
      <c r="L157" s="11"/>
      <c r="M157" s="11"/>
    </row>
    <row r="158" spans="2:13" ht="16.5" customHeight="1" x14ac:dyDescent="0.25">
      <c r="B158" s="60" t="s">
        <v>216</v>
      </c>
      <c r="C158" s="60"/>
      <c r="D158" s="125"/>
      <c r="H158" s="11"/>
      <c r="I158" s="11"/>
      <c r="J158" s="11"/>
      <c r="K158" s="11"/>
      <c r="L158" s="11"/>
      <c r="M158" s="11"/>
    </row>
    <row r="159" spans="2:13" x14ac:dyDescent="0.25">
      <c r="B159" s="62" t="s">
        <v>6</v>
      </c>
      <c r="C159" s="62"/>
      <c r="D159" s="126" t="s">
        <v>11</v>
      </c>
      <c r="H159" s="11"/>
      <c r="I159" s="11"/>
      <c r="J159" s="11"/>
      <c r="K159" s="11"/>
      <c r="L159" s="11"/>
      <c r="M159" s="11"/>
    </row>
    <row r="160" spans="2:13" x14ac:dyDescent="0.25">
      <c r="B160" s="12" t="s">
        <v>217</v>
      </c>
      <c r="C160" s="49" t="s">
        <v>197</v>
      </c>
      <c r="D160" s="115" t="s">
        <v>514</v>
      </c>
      <c r="H160" s="11"/>
      <c r="I160" s="11"/>
      <c r="J160" s="11"/>
      <c r="K160" s="11"/>
      <c r="L160" s="11"/>
      <c r="M160" s="11"/>
    </row>
    <row r="161" spans="2:13" x14ac:dyDescent="0.25">
      <c r="B161" s="12" t="s">
        <v>218</v>
      </c>
      <c r="C161" s="29" t="s">
        <v>215</v>
      </c>
      <c r="D161" s="115" t="s">
        <v>515</v>
      </c>
      <c r="H161" s="11"/>
      <c r="I161" s="11"/>
      <c r="J161" s="11"/>
      <c r="K161" s="11"/>
      <c r="L161" s="11"/>
      <c r="M161" s="11"/>
    </row>
    <row r="162" spans="2:13" x14ac:dyDescent="0.25">
      <c r="C162" s="31"/>
      <c r="D162" s="117"/>
      <c r="H162" s="11"/>
      <c r="I162" s="11"/>
      <c r="J162" s="11"/>
      <c r="K162" s="11"/>
      <c r="L162" s="11"/>
      <c r="M162" s="11"/>
    </row>
    <row r="163" spans="2:13" ht="16.5" customHeight="1" x14ac:dyDescent="0.25">
      <c r="B163" s="60" t="s">
        <v>219</v>
      </c>
      <c r="C163" s="60"/>
      <c r="D163" s="125"/>
      <c r="H163" s="11"/>
      <c r="I163" s="11"/>
      <c r="J163" s="11"/>
      <c r="K163" s="11"/>
      <c r="L163" s="11"/>
      <c r="M163" s="11"/>
    </row>
    <row r="164" spans="2:13" x14ac:dyDescent="0.25">
      <c r="B164" s="62" t="s">
        <v>6</v>
      </c>
      <c r="C164" s="62"/>
      <c r="D164" s="126" t="s">
        <v>11</v>
      </c>
      <c r="H164" s="11"/>
      <c r="I164" s="11"/>
      <c r="J164" s="11"/>
      <c r="K164" s="11"/>
      <c r="L164" s="11"/>
      <c r="M164" s="11"/>
    </row>
    <row r="165" spans="2:13" x14ac:dyDescent="0.25">
      <c r="B165" s="12" t="s">
        <v>220</v>
      </c>
      <c r="C165" s="49" t="s">
        <v>197</v>
      </c>
      <c r="D165" s="115" t="s">
        <v>516</v>
      </c>
      <c r="H165" s="11"/>
      <c r="I165" s="11"/>
      <c r="J165" s="11"/>
      <c r="K165" s="11"/>
      <c r="L165" s="11"/>
      <c r="M165" s="11"/>
    </row>
    <row r="166" spans="2:13" x14ac:dyDescent="0.25">
      <c r="B166" s="12" t="s">
        <v>221</v>
      </c>
      <c r="C166" s="29" t="s">
        <v>222</v>
      </c>
      <c r="D166" s="115" t="s">
        <v>522</v>
      </c>
      <c r="H166" s="11"/>
      <c r="I166" s="11"/>
      <c r="J166" s="11"/>
      <c r="K166" s="11"/>
      <c r="L166" s="11"/>
      <c r="M166" s="11"/>
    </row>
    <row r="167" spans="2:13" x14ac:dyDescent="0.25">
      <c r="C167" s="31"/>
      <c r="D167" s="117"/>
      <c r="H167" s="11"/>
      <c r="I167" s="11"/>
      <c r="J167" s="11"/>
      <c r="K167" s="11"/>
      <c r="L167" s="11"/>
      <c r="M167" s="11"/>
    </row>
    <row r="168" spans="2:13" ht="16.5" customHeight="1" x14ac:dyDescent="0.25">
      <c r="B168" s="60" t="s">
        <v>223</v>
      </c>
      <c r="C168" s="60"/>
      <c r="D168" s="125"/>
      <c r="H168" s="11"/>
      <c r="I168" s="11"/>
      <c r="J168" s="11"/>
      <c r="K168" s="11"/>
      <c r="L168" s="11"/>
      <c r="M168" s="11"/>
    </row>
    <row r="169" spans="2:13" x14ac:dyDescent="0.25">
      <c r="B169" s="62" t="s">
        <v>6</v>
      </c>
      <c r="C169" s="62"/>
      <c r="D169" s="126" t="s">
        <v>11</v>
      </c>
      <c r="H169" s="11"/>
      <c r="I169" s="11"/>
      <c r="J169" s="11"/>
      <c r="K169" s="11"/>
      <c r="L169" s="11"/>
      <c r="M169" s="11"/>
    </row>
    <row r="170" spans="2:13" x14ac:dyDescent="0.25">
      <c r="B170" s="12" t="s">
        <v>224</v>
      </c>
      <c r="C170" s="29" t="s">
        <v>197</v>
      </c>
      <c r="D170" s="115" t="s">
        <v>517</v>
      </c>
      <c r="H170" s="11"/>
      <c r="I170" s="11"/>
      <c r="J170" s="11"/>
      <c r="K170" s="11"/>
      <c r="L170" s="11"/>
      <c r="M170" s="11"/>
    </row>
    <row r="171" spans="2:13" x14ac:dyDescent="0.25">
      <c r="C171" s="31"/>
      <c r="D171" s="117"/>
      <c r="H171" s="11"/>
      <c r="I171" s="11"/>
      <c r="J171" s="11"/>
      <c r="K171" s="11"/>
      <c r="L171" s="11"/>
      <c r="M171" s="11"/>
    </row>
    <row r="172" spans="2:13" ht="16.5" customHeight="1" x14ac:dyDescent="0.25">
      <c r="B172" s="60" t="s">
        <v>225</v>
      </c>
      <c r="C172" s="60"/>
      <c r="D172" s="125"/>
      <c r="H172" s="11"/>
      <c r="I172" s="11"/>
      <c r="J172" s="11"/>
      <c r="K172" s="11"/>
      <c r="L172" s="11"/>
      <c r="M172" s="11"/>
    </row>
    <row r="173" spans="2:13" x14ac:dyDescent="0.25">
      <c r="B173" s="62" t="s">
        <v>6</v>
      </c>
      <c r="C173" s="62"/>
      <c r="D173" s="126" t="s">
        <v>11</v>
      </c>
      <c r="H173" s="11"/>
      <c r="I173" s="11"/>
      <c r="J173" s="11"/>
      <c r="K173" s="11"/>
      <c r="L173" s="11"/>
      <c r="M173" s="11"/>
    </row>
    <row r="174" spans="2:13" x14ac:dyDescent="0.25">
      <c r="B174" s="12" t="s">
        <v>226</v>
      </c>
      <c r="C174" s="24" t="s">
        <v>197</v>
      </c>
      <c r="D174" s="115" t="s">
        <v>518</v>
      </c>
      <c r="H174" s="11"/>
      <c r="I174" s="11"/>
      <c r="J174" s="11"/>
      <c r="K174" s="11"/>
      <c r="L174" s="11"/>
      <c r="M174" s="11"/>
    </row>
    <row r="175" spans="2:13" x14ac:dyDescent="0.25">
      <c r="B175" s="12" t="s">
        <v>227</v>
      </c>
      <c r="C175" s="49" t="s">
        <v>199</v>
      </c>
      <c r="D175" s="115" t="s">
        <v>521</v>
      </c>
      <c r="H175" s="11"/>
      <c r="I175" s="11"/>
      <c r="J175" s="11"/>
      <c r="K175" s="11"/>
      <c r="L175" s="11"/>
      <c r="M175" s="11"/>
    </row>
    <row r="176" spans="2:13" x14ac:dyDescent="0.25">
      <c r="B176" s="12" t="s">
        <v>228</v>
      </c>
      <c r="C176" s="29" t="s">
        <v>222</v>
      </c>
      <c r="D176" s="115" t="s">
        <v>523</v>
      </c>
      <c r="H176" s="11"/>
      <c r="I176" s="11"/>
      <c r="J176" s="11"/>
      <c r="K176" s="11"/>
      <c r="L176" s="11"/>
      <c r="M176" s="11"/>
    </row>
    <row r="177" spans="2:13" x14ac:dyDescent="0.25">
      <c r="C177" s="31"/>
      <c r="D177" s="117"/>
      <c r="H177" s="11"/>
      <c r="I177" s="11"/>
      <c r="J177" s="11"/>
      <c r="K177" s="11"/>
      <c r="L177" s="11"/>
      <c r="M177" s="11"/>
    </row>
    <row r="178" spans="2:13" ht="16.5" customHeight="1" x14ac:dyDescent="0.25">
      <c r="B178" s="60" t="s">
        <v>229</v>
      </c>
      <c r="C178" s="60"/>
      <c r="D178" s="125"/>
      <c r="H178" s="11"/>
      <c r="I178" s="11"/>
      <c r="J178" s="11"/>
      <c r="K178" s="11"/>
      <c r="L178" s="11"/>
      <c r="M178" s="11"/>
    </row>
    <row r="179" spans="2:13" x14ac:dyDescent="0.25">
      <c r="B179" s="62" t="s">
        <v>6</v>
      </c>
      <c r="C179" s="62"/>
      <c r="D179" s="126" t="s">
        <v>11</v>
      </c>
      <c r="H179" s="11"/>
      <c r="I179" s="11"/>
      <c r="J179" s="11"/>
      <c r="K179" s="11"/>
      <c r="L179" s="11"/>
      <c r="M179" s="11"/>
    </row>
    <row r="180" spans="2:13" x14ac:dyDescent="0.25">
      <c r="B180" s="12" t="s">
        <v>230</v>
      </c>
      <c r="C180" s="29" t="s">
        <v>197</v>
      </c>
      <c r="D180" s="115" t="s">
        <v>530</v>
      </c>
      <c r="H180" s="11"/>
      <c r="I180" s="11"/>
      <c r="J180" s="11"/>
      <c r="K180" s="11"/>
      <c r="L180" s="11"/>
      <c r="M180" s="11"/>
    </row>
    <row r="181" spans="2:13" x14ac:dyDescent="0.25">
      <c r="C181" s="31"/>
      <c r="D181" s="117"/>
      <c r="H181" s="11"/>
      <c r="I181" s="11"/>
      <c r="J181" s="11"/>
      <c r="K181" s="11"/>
      <c r="L181" s="11"/>
      <c r="M181" s="11"/>
    </row>
    <row r="182" spans="2:13" ht="16.5" customHeight="1" x14ac:dyDescent="0.25">
      <c r="B182" s="60" t="s">
        <v>231</v>
      </c>
      <c r="C182" s="60"/>
      <c r="D182" s="125"/>
      <c r="H182" s="11"/>
      <c r="I182" s="11"/>
      <c r="J182" s="11"/>
      <c r="K182" s="11"/>
      <c r="L182" s="11"/>
      <c r="M182" s="11"/>
    </row>
    <row r="183" spans="2:13" x14ac:dyDescent="0.25">
      <c r="B183" s="62" t="s">
        <v>6</v>
      </c>
      <c r="C183" s="62"/>
      <c r="D183" s="126" t="s">
        <v>11</v>
      </c>
      <c r="H183" s="11"/>
      <c r="I183" s="11"/>
      <c r="J183" s="11"/>
      <c r="K183" s="11"/>
      <c r="L183" s="11"/>
      <c r="M183" s="11"/>
    </row>
    <row r="184" spans="2:13" x14ac:dyDescent="0.25">
      <c r="B184" s="12" t="s">
        <v>232</v>
      </c>
      <c r="C184" s="29" t="s">
        <v>197</v>
      </c>
      <c r="D184" s="115" t="s">
        <v>629</v>
      </c>
      <c r="H184" s="11"/>
      <c r="I184" s="11"/>
      <c r="J184" s="11"/>
      <c r="K184" s="11"/>
      <c r="L184" s="11"/>
      <c r="M184" s="11"/>
    </row>
    <row r="185" spans="2:13" x14ac:dyDescent="0.25">
      <c r="C185" s="31"/>
      <c r="D185" s="117"/>
      <c r="H185" s="11"/>
      <c r="I185" s="11"/>
      <c r="J185" s="11"/>
      <c r="K185" s="11"/>
      <c r="L185" s="11"/>
      <c r="M185" s="11"/>
    </row>
    <row r="186" spans="2:13" ht="16.5" customHeight="1" x14ac:dyDescent="0.25">
      <c r="B186" s="60" t="s">
        <v>233</v>
      </c>
      <c r="C186" s="60"/>
      <c r="D186" s="125"/>
      <c r="H186" s="11"/>
      <c r="I186" s="11"/>
      <c r="J186" s="11"/>
      <c r="K186" s="11"/>
      <c r="L186" s="11"/>
      <c r="M186" s="11"/>
    </row>
    <row r="187" spans="2:13" x14ac:dyDescent="0.25">
      <c r="B187" s="62" t="s">
        <v>6</v>
      </c>
      <c r="C187" s="62"/>
      <c r="D187" s="126" t="s">
        <v>11</v>
      </c>
      <c r="H187" s="11"/>
      <c r="I187" s="11"/>
      <c r="J187" s="11"/>
      <c r="K187" s="11"/>
      <c r="L187" s="11"/>
      <c r="M187" s="11"/>
    </row>
    <row r="188" spans="2:13" x14ac:dyDescent="0.25">
      <c r="B188" s="12" t="s">
        <v>234</v>
      </c>
      <c r="C188" s="24" t="s">
        <v>235</v>
      </c>
      <c r="D188" s="115" t="s">
        <v>630</v>
      </c>
      <c r="G188" s="35"/>
      <c r="H188" s="35"/>
      <c r="I188" s="35"/>
      <c r="J188" s="11"/>
      <c r="K188" s="11"/>
      <c r="L188" s="11"/>
      <c r="M188" s="11"/>
    </row>
    <row r="189" spans="2:13" x14ac:dyDescent="0.25">
      <c r="B189" s="12" t="s">
        <v>236</v>
      </c>
      <c r="C189" s="29" t="s">
        <v>237</v>
      </c>
      <c r="D189" s="115" t="s">
        <v>631</v>
      </c>
      <c r="H189" s="11"/>
      <c r="I189" s="11"/>
      <c r="J189" s="11"/>
      <c r="K189" s="11"/>
      <c r="L189" s="11"/>
      <c r="M189" s="11"/>
    </row>
    <row r="190" spans="2:13" x14ac:dyDescent="0.25">
      <c r="C190" s="31"/>
      <c r="D190" s="117"/>
      <c r="H190" s="11"/>
      <c r="I190" s="11"/>
      <c r="J190" s="11"/>
      <c r="K190" s="11"/>
      <c r="L190" s="11"/>
      <c r="M190" s="11"/>
    </row>
    <row r="191" spans="2:13" ht="16.5" customHeight="1" x14ac:dyDescent="0.25">
      <c r="B191" s="60" t="s">
        <v>238</v>
      </c>
      <c r="C191" s="60"/>
      <c r="D191" s="125"/>
      <c r="H191" s="11"/>
      <c r="I191" s="11"/>
      <c r="J191" s="11"/>
      <c r="K191" s="11"/>
      <c r="L191" s="11"/>
      <c r="M191" s="11"/>
    </row>
    <row r="192" spans="2:13" x14ac:dyDescent="0.25">
      <c r="B192" s="62" t="s">
        <v>6</v>
      </c>
      <c r="C192" s="62"/>
      <c r="D192" s="126" t="s">
        <v>11</v>
      </c>
      <c r="H192" s="11"/>
      <c r="I192" s="11"/>
      <c r="J192" s="11"/>
      <c r="K192" s="11"/>
      <c r="L192" s="11"/>
      <c r="M192" s="11"/>
    </row>
    <row r="193" spans="2:13" x14ac:dyDescent="0.25">
      <c r="B193" s="12" t="s">
        <v>239</v>
      </c>
      <c r="C193" s="29" t="s">
        <v>240</v>
      </c>
      <c r="D193" s="115" t="s">
        <v>525</v>
      </c>
      <c r="H193" s="11"/>
      <c r="I193" s="11"/>
      <c r="J193" s="11"/>
      <c r="K193" s="11"/>
      <c r="L193" s="11"/>
      <c r="M193" s="11"/>
    </row>
    <row r="194" spans="2:13" x14ac:dyDescent="0.25">
      <c r="C194" s="31"/>
      <c r="D194" s="117"/>
      <c r="H194" s="11"/>
      <c r="I194" s="11"/>
      <c r="J194" s="11"/>
      <c r="K194" s="11"/>
      <c r="L194" s="11"/>
      <c r="M194" s="11"/>
    </row>
    <row r="195" spans="2:13" ht="16.5" customHeight="1" x14ac:dyDescent="0.25">
      <c r="B195" s="60" t="s">
        <v>241</v>
      </c>
      <c r="C195" s="60"/>
      <c r="D195" s="125"/>
      <c r="H195" s="11"/>
      <c r="I195" s="11"/>
      <c r="J195" s="11"/>
      <c r="K195" s="11"/>
      <c r="L195" s="11"/>
      <c r="M195" s="11"/>
    </row>
    <row r="196" spans="2:13" x14ac:dyDescent="0.25">
      <c r="B196" s="62" t="s">
        <v>6</v>
      </c>
      <c r="C196" s="62"/>
      <c r="D196" s="126" t="s">
        <v>11</v>
      </c>
      <c r="H196" s="11"/>
      <c r="I196" s="11"/>
      <c r="J196" s="11"/>
      <c r="K196" s="11"/>
      <c r="L196" s="11"/>
      <c r="M196" s="11"/>
    </row>
    <row r="197" spans="2:13" x14ac:dyDescent="0.25">
      <c r="B197" s="12" t="s">
        <v>242</v>
      </c>
      <c r="C197" s="29" t="s">
        <v>243</v>
      </c>
      <c r="D197" s="115" t="s">
        <v>526</v>
      </c>
      <c r="H197" s="11"/>
      <c r="I197" s="11"/>
      <c r="J197" s="11"/>
      <c r="K197" s="11"/>
      <c r="L197" s="11"/>
      <c r="M197" s="11"/>
    </row>
    <row r="198" spans="2:13" x14ac:dyDescent="0.25">
      <c r="C198" s="31"/>
      <c r="D198" s="117"/>
      <c r="H198" s="11"/>
      <c r="I198" s="11"/>
      <c r="J198" s="11"/>
      <c r="K198" s="11"/>
      <c r="L198" s="11"/>
      <c r="M198" s="11"/>
    </row>
    <row r="199" spans="2:13" ht="16.5" customHeight="1" x14ac:dyDescent="0.25">
      <c r="B199" s="60" t="s">
        <v>244</v>
      </c>
      <c r="C199" s="60"/>
      <c r="D199" s="125"/>
      <c r="H199" s="11"/>
      <c r="I199" s="11"/>
      <c r="J199" s="11"/>
      <c r="K199" s="11"/>
      <c r="L199" s="11"/>
      <c r="M199" s="11"/>
    </row>
    <row r="200" spans="2:13" x14ac:dyDescent="0.25">
      <c r="B200" s="62" t="s">
        <v>6</v>
      </c>
      <c r="C200" s="62"/>
      <c r="D200" s="126" t="s">
        <v>11</v>
      </c>
      <c r="H200" s="11"/>
      <c r="I200" s="11"/>
      <c r="J200" s="11"/>
      <c r="K200" s="11"/>
      <c r="L200" s="11"/>
      <c r="M200" s="11"/>
    </row>
    <row r="201" spans="2:13" x14ac:dyDescent="0.25">
      <c r="B201" s="12" t="s">
        <v>246</v>
      </c>
      <c r="C201" s="24" t="s">
        <v>247</v>
      </c>
      <c r="D201" s="115" t="s">
        <v>592</v>
      </c>
      <c r="H201" s="11"/>
      <c r="I201" s="11"/>
      <c r="J201" s="11"/>
      <c r="K201" s="11"/>
      <c r="L201" s="11"/>
      <c r="M201" s="11"/>
    </row>
    <row r="202" spans="2:13" x14ac:dyDescent="0.25">
      <c r="B202" s="12" t="s">
        <v>248</v>
      </c>
      <c r="C202" s="24" t="s">
        <v>249</v>
      </c>
      <c r="D202" s="115" t="s">
        <v>591</v>
      </c>
      <c r="H202" s="11"/>
      <c r="I202" s="11"/>
      <c r="J202" s="11"/>
      <c r="K202" s="11"/>
      <c r="L202" s="11"/>
      <c r="M202" s="11"/>
    </row>
    <row r="203" spans="2:13" x14ac:dyDescent="0.25">
      <c r="B203" s="12" t="s">
        <v>250</v>
      </c>
      <c r="C203" s="49" t="s">
        <v>251</v>
      </c>
      <c r="D203" s="115" t="s">
        <v>590</v>
      </c>
      <c r="H203" s="11"/>
      <c r="I203" s="11"/>
      <c r="J203" s="11"/>
      <c r="K203" s="11"/>
      <c r="L203" s="11"/>
      <c r="M203" s="11"/>
    </row>
    <row r="204" spans="2:13" x14ac:dyDescent="0.25">
      <c r="B204" s="12" t="s">
        <v>252</v>
      </c>
      <c r="C204" s="24" t="s">
        <v>253</v>
      </c>
      <c r="D204" s="115" t="s">
        <v>589</v>
      </c>
      <c r="H204" s="11"/>
      <c r="I204" s="11"/>
      <c r="J204" s="11"/>
      <c r="K204" s="11"/>
      <c r="L204" s="11"/>
      <c r="M204" s="11"/>
    </row>
    <row r="205" spans="2:13" x14ac:dyDescent="0.25">
      <c r="B205" s="12" t="s">
        <v>254</v>
      </c>
      <c r="C205" s="49" t="s">
        <v>255</v>
      </c>
      <c r="D205" s="115" t="s">
        <v>588</v>
      </c>
      <c r="E205" s="35"/>
      <c r="H205" s="11"/>
      <c r="I205" s="11"/>
      <c r="J205" s="11"/>
      <c r="K205" s="11"/>
      <c r="L205" s="11"/>
      <c r="M205" s="11"/>
    </row>
    <row r="206" spans="2:13" x14ac:dyDescent="0.25">
      <c r="B206" s="12" t="s">
        <v>256</v>
      </c>
      <c r="C206" s="24" t="s">
        <v>257</v>
      </c>
      <c r="D206" s="115" t="s">
        <v>587</v>
      </c>
      <c r="H206" s="11"/>
      <c r="I206" s="11"/>
      <c r="J206" s="11"/>
      <c r="K206" s="11"/>
      <c r="L206" s="11"/>
      <c r="M206" s="11"/>
    </row>
    <row r="207" spans="2:13" x14ac:dyDescent="0.25">
      <c r="B207" s="12" t="s">
        <v>258</v>
      </c>
      <c r="C207" s="49" t="s">
        <v>577</v>
      </c>
      <c r="D207" s="115" t="s">
        <v>586</v>
      </c>
      <c r="H207" s="11"/>
      <c r="I207" s="11"/>
      <c r="J207" s="11"/>
      <c r="K207" s="11"/>
      <c r="L207" s="11"/>
      <c r="M207" s="11"/>
    </row>
    <row r="208" spans="2:13" x14ac:dyDescent="0.25">
      <c r="B208" s="12" t="s">
        <v>259</v>
      </c>
      <c r="C208" s="29" t="s">
        <v>260</v>
      </c>
      <c r="D208" s="115" t="s">
        <v>585</v>
      </c>
      <c r="H208" s="11"/>
      <c r="I208" s="11"/>
      <c r="J208" s="11"/>
      <c r="K208" s="11"/>
      <c r="L208" s="11"/>
      <c r="M208" s="11"/>
    </row>
    <row r="209" spans="2:13" x14ac:dyDescent="0.25">
      <c r="C209" s="31"/>
      <c r="D209" s="117"/>
      <c r="H209" s="11"/>
      <c r="I209" s="11"/>
      <c r="J209" s="11"/>
      <c r="K209" s="11"/>
      <c r="L209" s="11"/>
      <c r="M209" s="11"/>
    </row>
    <row r="210" spans="2:13" ht="16.5" customHeight="1" x14ac:dyDescent="0.25">
      <c r="B210" s="60" t="s">
        <v>261</v>
      </c>
      <c r="C210" s="60"/>
      <c r="D210" s="125"/>
      <c r="H210" s="11"/>
      <c r="I210" s="11"/>
      <c r="J210" s="11"/>
      <c r="K210" s="11"/>
      <c r="L210" s="11"/>
      <c r="M210" s="11"/>
    </row>
    <row r="211" spans="2:13" x14ac:dyDescent="0.25">
      <c r="B211" s="62" t="s">
        <v>6</v>
      </c>
      <c r="C211" s="62"/>
      <c r="D211" s="126" t="s">
        <v>11</v>
      </c>
      <c r="H211" s="11"/>
      <c r="I211" s="11"/>
      <c r="J211" s="11"/>
      <c r="K211" s="11"/>
      <c r="L211" s="11"/>
      <c r="M211" s="11"/>
    </row>
    <row r="212" spans="2:13" x14ac:dyDescent="0.25">
      <c r="B212" s="12" t="s">
        <v>248</v>
      </c>
      <c r="C212" s="29" t="s">
        <v>262</v>
      </c>
      <c r="D212" s="115" t="s">
        <v>527</v>
      </c>
      <c r="H212" s="11"/>
      <c r="I212" s="11"/>
      <c r="J212" s="11"/>
      <c r="K212" s="11"/>
      <c r="L212" s="11"/>
      <c r="M212" s="11"/>
    </row>
    <row r="213" spans="2:13" x14ac:dyDescent="0.25">
      <c r="C213" s="31"/>
      <c r="D213" s="117"/>
      <c r="H213" s="11"/>
      <c r="I213" s="11"/>
      <c r="J213" s="11"/>
      <c r="K213" s="11"/>
      <c r="L213" s="11"/>
      <c r="M213" s="11"/>
    </row>
    <row r="214" spans="2:13" ht="16.5" customHeight="1" x14ac:dyDescent="0.25">
      <c r="B214" s="60" t="s">
        <v>263</v>
      </c>
      <c r="C214" s="60"/>
      <c r="D214" s="125"/>
      <c r="H214" s="11"/>
      <c r="I214" s="11"/>
      <c r="J214" s="11"/>
      <c r="K214" s="11"/>
      <c r="L214" s="11"/>
      <c r="M214" s="11"/>
    </row>
    <row r="215" spans="2:13" x14ac:dyDescent="0.25">
      <c r="B215" s="62" t="s">
        <v>6</v>
      </c>
      <c r="C215" s="62"/>
      <c r="D215" s="126" t="s">
        <v>11</v>
      </c>
      <c r="H215" s="11"/>
      <c r="I215" s="11"/>
      <c r="J215" s="11"/>
      <c r="K215" s="11"/>
      <c r="L215" s="11"/>
      <c r="M215" s="11"/>
    </row>
    <row r="216" spans="2:13" x14ac:dyDescent="0.25">
      <c r="B216" s="12" t="s">
        <v>250</v>
      </c>
      <c r="C216" s="49" t="s">
        <v>264</v>
      </c>
      <c r="D216" s="115" t="s">
        <v>632</v>
      </c>
      <c r="H216" s="11"/>
      <c r="I216" s="11"/>
      <c r="J216" s="11"/>
      <c r="K216" s="11"/>
      <c r="L216" s="11"/>
      <c r="M216" s="11"/>
    </row>
    <row r="217" spans="2:13" x14ac:dyDescent="0.25">
      <c r="B217" s="12" t="s">
        <v>252</v>
      </c>
      <c r="C217" s="24" t="s">
        <v>265</v>
      </c>
      <c r="D217" s="115" t="s">
        <v>632</v>
      </c>
      <c r="H217" s="11"/>
      <c r="I217" s="11"/>
      <c r="J217" s="11"/>
      <c r="K217" s="11"/>
      <c r="L217" s="11"/>
      <c r="M217" s="11"/>
    </row>
    <row r="218" spans="2:13" x14ac:dyDescent="0.25">
      <c r="B218" s="12" t="s">
        <v>254</v>
      </c>
      <c r="C218" s="49" t="s">
        <v>266</v>
      </c>
      <c r="D218" s="115" t="s">
        <v>632</v>
      </c>
      <c r="H218" s="11"/>
      <c r="I218" s="11"/>
      <c r="J218" s="11"/>
      <c r="K218" s="11"/>
      <c r="L218" s="11"/>
      <c r="M218" s="11"/>
    </row>
    <row r="219" spans="2:13" x14ac:dyDescent="0.25">
      <c r="B219" s="12" t="s">
        <v>256</v>
      </c>
      <c r="C219" s="49" t="s">
        <v>267</v>
      </c>
      <c r="D219" s="115" t="s">
        <v>632</v>
      </c>
      <c r="H219" s="11"/>
      <c r="I219" s="11"/>
      <c r="J219" s="11"/>
      <c r="K219" s="11"/>
      <c r="L219" s="11"/>
      <c r="M219" s="11"/>
    </row>
    <row r="220" spans="2:13" x14ac:dyDescent="0.25">
      <c r="B220" s="12" t="s">
        <v>258</v>
      </c>
      <c r="C220" s="49" t="s">
        <v>268</v>
      </c>
      <c r="D220" s="115" t="s">
        <v>632</v>
      </c>
      <c r="H220" s="11"/>
      <c r="I220" s="11"/>
      <c r="J220" s="11"/>
      <c r="K220" s="11"/>
      <c r="L220" s="11"/>
      <c r="M220" s="11"/>
    </row>
    <row r="221" spans="2:13" x14ac:dyDescent="0.25">
      <c r="B221" s="12" t="s">
        <v>259</v>
      </c>
      <c r="C221" s="49" t="s">
        <v>269</v>
      </c>
      <c r="D221" s="115" t="s">
        <v>632</v>
      </c>
      <c r="H221" s="11"/>
      <c r="I221" s="11"/>
      <c r="J221" s="11"/>
      <c r="K221" s="11"/>
      <c r="L221" s="11"/>
      <c r="M221" s="11"/>
    </row>
    <row r="222" spans="2:13" x14ac:dyDescent="0.25">
      <c r="B222" s="12" t="s">
        <v>270</v>
      </c>
      <c r="C222" s="49" t="s">
        <v>271</v>
      </c>
      <c r="D222" s="115" t="s">
        <v>632</v>
      </c>
      <c r="H222" s="11"/>
      <c r="I222" s="11"/>
      <c r="J222" s="11"/>
      <c r="K222" s="11"/>
      <c r="L222" s="11"/>
      <c r="M222" s="11"/>
    </row>
    <row r="223" spans="2:13" x14ac:dyDescent="0.25">
      <c r="B223" s="12" t="s">
        <v>272</v>
      </c>
      <c r="C223" s="49" t="s">
        <v>273</v>
      </c>
      <c r="D223" s="115" t="s">
        <v>632</v>
      </c>
      <c r="H223" s="11"/>
      <c r="I223" s="11"/>
      <c r="J223" s="11"/>
      <c r="K223" s="11"/>
      <c r="L223" s="11"/>
      <c r="M223" s="11"/>
    </row>
    <row r="224" spans="2:13" x14ac:dyDescent="0.25">
      <c r="B224" s="12" t="s">
        <v>274</v>
      </c>
      <c r="C224" s="49" t="s">
        <v>275</v>
      </c>
      <c r="D224" s="116" t="s">
        <v>531</v>
      </c>
      <c r="H224" s="11"/>
      <c r="I224" s="11"/>
      <c r="J224" s="11"/>
      <c r="K224" s="11"/>
      <c r="L224" s="11"/>
      <c r="M224" s="11"/>
    </row>
    <row r="225" spans="2:13" x14ac:dyDescent="0.25">
      <c r="B225" s="12" t="s">
        <v>276</v>
      </c>
      <c r="C225" s="24" t="s">
        <v>277</v>
      </c>
      <c r="D225" s="116" t="s">
        <v>531</v>
      </c>
      <c r="H225" s="11"/>
      <c r="I225" s="11"/>
      <c r="J225" s="11"/>
      <c r="K225" s="11"/>
      <c r="L225" s="11"/>
      <c r="M225" s="11"/>
    </row>
    <row r="226" spans="2:13" x14ac:dyDescent="0.25">
      <c r="B226" s="12" t="s">
        <v>278</v>
      </c>
      <c r="C226" s="49" t="s">
        <v>279</v>
      </c>
      <c r="D226" s="116" t="s">
        <v>531</v>
      </c>
      <c r="H226" s="11"/>
      <c r="I226" s="11"/>
      <c r="J226" s="11"/>
      <c r="K226" s="11"/>
      <c r="L226" s="11"/>
      <c r="M226" s="11"/>
    </row>
    <row r="227" spans="2:13" x14ac:dyDescent="0.25">
      <c r="B227" s="12" t="s">
        <v>280</v>
      </c>
      <c r="C227" s="24" t="s">
        <v>281</v>
      </c>
      <c r="D227" s="116" t="s">
        <v>531</v>
      </c>
      <c r="H227" s="11"/>
      <c r="I227" s="11"/>
      <c r="J227" s="11"/>
      <c r="K227" s="11"/>
      <c r="L227" s="11"/>
      <c r="M227" s="11"/>
    </row>
    <row r="228" spans="2:13" x14ac:dyDescent="0.25">
      <c r="B228" s="12" t="s">
        <v>282</v>
      </c>
      <c r="C228" s="49" t="s">
        <v>283</v>
      </c>
      <c r="D228" s="116" t="s">
        <v>531</v>
      </c>
      <c r="H228" s="11"/>
      <c r="I228" s="11"/>
      <c r="J228" s="11"/>
      <c r="K228" s="11"/>
      <c r="L228" s="11"/>
      <c r="M228" s="11"/>
    </row>
    <row r="229" spans="2:13" x14ac:dyDescent="0.25">
      <c r="B229" s="12" t="s">
        <v>284</v>
      </c>
      <c r="C229" s="29" t="s">
        <v>285</v>
      </c>
      <c r="D229" s="116" t="s">
        <v>531</v>
      </c>
      <c r="H229" s="11"/>
      <c r="I229" s="11"/>
      <c r="J229" s="11"/>
      <c r="K229" s="11"/>
      <c r="L229" s="11"/>
      <c r="M229" s="11"/>
    </row>
    <row r="230" spans="2:13" x14ac:dyDescent="0.25">
      <c r="C230" s="31"/>
      <c r="D230" s="117" t="s">
        <v>524</v>
      </c>
      <c r="H230" s="11"/>
      <c r="I230" s="11"/>
      <c r="J230" s="11"/>
      <c r="K230" s="11"/>
      <c r="L230" s="11"/>
      <c r="M230" s="11"/>
    </row>
    <row r="231" spans="2:13" ht="16.5" customHeight="1" x14ac:dyDescent="0.25">
      <c r="B231" s="60" t="s">
        <v>189</v>
      </c>
      <c r="C231" s="60"/>
      <c r="D231" s="125"/>
      <c r="H231" s="11"/>
      <c r="I231" s="11"/>
      <c r="J231" s="11"/>
      <c r="K231" s="11"/>
      <c r="L231" s="11"/>
      <c r="M231" s="11"/>
    </row>
    <row r="232" spans="2:13" x14ac:dyDescent="0.25">
      <c r="B232" s="62" t="s">
        <v>6</v>
      </c>
      <c r="C232" s="62"/>
      <c r="D232" s="126" t="s">
        <v>11</v>
      </c>
      <c r="H232" s="11"/>
      <c r="I232" s="11"/>
      <c r="J232" s="11"/>
      <c r="K232" s="11"/>
      <c r="L232" s="11"/>
      <c r="M232" s="11"/>
    </row>
    <row r="233" spans="2:13" ht="24.75" customHeight="1" x14ac:dyDescent="0.25">
      <c r="B233" s="12" t="s">
        <v>286</v>
      </c>
      <c r="C233" s="53" t="s">
        <v>287</v>
      </c>
      <c r="D233" s="114" t="s">
        <v>633</v>
      </c>
      <c r="H233" s="11"/>
      <c r="I233" s="11"/>
      <c r="J233" s="11"/>
      <c r="K233" s="11"/>
      <c r="L233" s="11"/>
      <c r="M233" s="11"/>
    </row>
    <row r="234" spans="2:13" x14ac:dyDescent="0.25">
      <c r="C234" s="31"/>
      <c r="D234" s="191"/>
      <c r="H234" s="11"/>
      <c r="I234" s="11"/>
      <c r="J234" s="11"/>
      <c r="K234" s="11"/>
      <c r="L234" s="11"/>
      <c r="M234" s="11"/>
    </row>
    <row r="235" spans="2:13" ht="16.5" customHeight="1" x14ac:dyDescent="0.25">
      <c r="B235" s="60" t="s">
        <v>186</v>
      </c>
      <c r="C235" s="60"/>
      <c r="D235" s="125"/>
      <c r="H235" s="11"/>
      <c r="I235" s="11"/>
      <c r="J235" s="11"/>
      <c r="K235" s="11"/>
      <c r="L235" s="11"/>
      <c r="M235" s="11"/>
    </row>
    <row r="236" spans="2:13" x14ac:dyDescent="0.25">
      <c r="B236" s="62" t="s">
        <v>6</v>
      </c>
      <c r="C236" s="62"/>
      <c r="D236" s="126" t="s">
        <v>11</v>
      </c>
      <c r="H236" s="11"/>
      <c r="I236" s="11"/>
      <c r="J236" s="11"/>
      <c r="K236" s="11"/>
      <c r="L236" s="11"/>
      <c r="M236" s="11"/>
    </row>
    <row r="237" spans="2:13" ht="24.75" customHeight="1" x14ac:dyDescent="0.25">
      <c r="B237" s="12" t="s">
        <v>288</v>
      </c>
      <c r="C237" s="53" t="s">
        <v>289</v>
      </c>
      <c r="D237" s="114" t="s">
        <v>503</v>
      </c>
      <c r="H237" s="11"/>
      <c r="I237" s="11"/>
      <c r="J237" s="11"/>
      <c r="K237" s="11"/>
      <c r="L237" s="11"/>
      <c r="M237" s="11"/>
    </row>
    <row r="238" spans="2:13" x14ac:dyDescent="0.25">
      <c r="C238" s="31"/>
      <c r="D238" s="117"/>
      <c r="H238" s="11"/>
      <c r="I238" s="11"/>
      <c r="J238" s="11"/>
      <c r="K238" s="11"/>
      <c r="L238" s="11"/>
      <c r="M238" s="11"/>
    </row>
    <row r="239" spans="2:13" x14ac:dyDescent="0.25">
      <c r="C239" s="31"/>
      <c r="D239" s="118"/>
      <c r="H239" s="11"/>
      <c r="I239" s="11"/>
      <c r="J239" s="11"/>
      <c r="K239" s="11"/>
      <c r="L239" s="11"/>
      <c r="M239" s="11"/>
    </row>
    <row r="240" spans="2:13" ht="25.5" x14ac:dyDescent="0.25">
      <c r="B240" s="76" t="s">
        <v>291</v>
      </c>
      <c r="C240" s="76"/>
      <c r="D240" s="127"/>
      <c r="H240" s="11"/>
      <c r="I240" s="11"/>
      <c r="J240" s="11"/>
      <c r="K240" s="11"/>
      <c r="L240" s="11"/>
      <c r="M240" s="11"/>
    </row>
    <row r="241" spans="2:13" ht="16.5" customHeight="1" x14ac:dyDescent="0.25">
      <c r="B241" s="77" t="s">
        <v>292</v>
      </c>
      <c r="C241" s="77"/>
      <c r="D241" s="128"/>
      <c r="H241" s="11"/>
      <c r="I241" s="11"/>
      <c r="J241" s="11"/>
      <c r="K241" s="11"/>
      <c r="L241" s="11"/>
      <c r="M241" s="11"/>
    </row>
    <row r="242" spans="2:13" x14ac:dyDescent="0.25">
      <c r="B242" s="79" t="s">
        <v>6</v>
      </c>
      <c r="C242" s="80"/>
      <c r="D242" s="129" t="s">
        <v>11</v>
      </c>
      <c r="H242" s="11"/>
      <c r="I242" s="11"/>
      <c r="J242" s="11"/>
      <c r="K242" s="11"/>
      <c r="L242" s="11"/>
      <c r="M242" s="11"/>
    </row>
    <row r="243" spans="2:13" x14ac:dyDescent="0.25">
      <c r="B243" s="12" t="s">
        <v>294</v>
      </c>
      <c r="C243" s="24" t="s">
        <v>295</v>
      </c>
      <c r="D243" s="115" t="s">
        <v>534</v>
      </c>
      <c r="F243" s="82"/>
      <c r="H243" s="11"/>
      <c r="I243" s="11"/>
      <c r="J243" s="11"/>
      <c r="K243" s="11"/>
      <c r="L243" s="11"/>
      <c r="M243" s="11"/>
    </row>
    <row r="244" spans="2:13" x14ac:dyDescent="0.25">
      <c r="B244" s="12" t="s">
        <v>296</v>
      </c>
      <c r="C244" s="24" t="s">
        <v>297</v>
      </c>
      <c r="D244" s="115" t="s">
        <v>535</v>
      </c>
      <c r="H244" s="11"/>
      <c r="I244" s="11"/>
      <c r="J244" s="11"/>
      <c r="K244" s="11"/>
      <c r="L244" s="11"/>
      <c r="M244" s="11"/>
    </row>
    <row r="245" spans="2:13" x14ac:dyDescent="0.25">
      <c r="B245" s="12" t="s">
        <v>298</v>
      </c>
      <c r="C245" s="49" t="s">
        <v>299</v>
      </c>
      <c r="D245" s="115" t="s">
        <v>532</v>
      </c>
      <c r="H245" s="11"/>
      <c r="I245" s="11"/>
      <c r="J245" s="11"/>
      <c r="K245" s="11"/>
      <c r="L245" s="11"/>
      <c r="M245" s="11"/>
    </row>
    <row r="246" spans="2:13" x14ac:dyDescent="0.25">
      <c r="B246" s="12" t="s">
        <v>300</v>
      </c>
      <c r="C246" s="24" t="s">
        <v>301</v>
      </c>
      <c r="D246" s="115" t="s">
        <v>533</v>
      </c>
      <c r="H246" s="11"/>
      <c r="I246" s="11"/>
      <c r="J246" s="11"/>
      <c r="K246" s="11"/>
      <c r="L246" s="11"/>
      <c r="M246" s="11"/>
    </row>
    <row r="247" spans="2:13" ht="25.5" x14ac:dyDescent="0.25">
      <c r="B247" s="12" t="s">
        <v>302</v>
      </c>
      <c r="C247" s="53" t="s">
        <v>303</v>
      </c>
      <c r="D247" s="115" t="s">
        <v>542</v>
      </c>
      <c r="H247" s="11"/>
      <c r="I247" s="11"/>
      <c r="J247" s="11"/>
      <c r="K247" s="11"/>
      <c r="L247" s="11"/>
      <c r="M247" s="11"/>
    </row>
    <row r="248" spans="2:13" x14ac:dyDescent="0.25">
      <c r="C248" s="31"/>
      <c r="D248" s="117"/>
      <c r="H248" s="11"/>
      <c r="I248" s="11"/>
      <c r="J248" s="11"/>
      <c r="K248" s="11"/>
      <c r="L248" s="11"/>
      <c r="M248" s="11"/>
    </row>
    <row r="249" spans="2:13" ht="16.5" customHeight="1" x14ac:dyDescent="0.25">
      <c r="B249" s="77" t="s">
        <v>304</v>
      </c>
      <c r="C249" s="77"/>
      <c r="D249" s="128"/>
      <c r="H249" s="11"/>
      <c r="I249" s="11"/>
      <c r="J249" s="11"/>
      <c r="K249" s="11"/>
      <c r="L249" s="11"/>
      <c r="M249" s="11"/>
    </row>
    <row r="250" spans="2:13" x14ac:dyDescent="0.25">
      <c r="B250" s="79" t="s">
        <v>6</v>
      </c>
      <c r="C250" s="80"/>
      <c r="D250" s="129" t="s">
        <v>11</v>
      </c>
      <c r="H250" s="11"/>
      <c r="I250" s="11"/>
      <c r="J250" s="11"/>
      <c r="K250" s="11"/>
      <c r="L250" s="11"/>
      <c r="M250" s="11"/>
    </row>
    <row r="251" spans="2:13" x14ac:dyDescent="0.25">
      <c r="B251" s="12" t="s">
        <v>305</v>
      </c>
      <c r="C251" s="49" t="s">
        <v>306</v>
      </c>
      <c r="D251" s="115" t="s">
        <v>536</v>
      </c>
      <c r="H251" s="11"/>
      <c r="I251" s="11"/>
      <c r="J251" s="11"/>
      <c r="K251" s="11"/>
      <c r="L251" s="11"/>
      <c r="M251" s="11"/>
    </row>
    <row r="252" spans="2:13" x14ac:dyDescent="0.25">
      <c r="B252" s="12" t="s">
        <v>307</v>
      </c>
      <c r="C252" s="24" t="s">
        <v>308</v>
      </c>
      <c r="D252" s="115" t="s">
        <v>537</v>
      </c>
      <c r="H252" s="11"/>
      <c r="I252" s="11"/>
      <c r="J252" s="11"/>
      <c r="K252" s="11"/>
      <c r="L252" s="11"/>
      <c r="M252" s="11"/>
    </row>
    <row r="253" spans="2:13" x14ac:dyDescent="0.25">
      <c r="B253" s="12" t="s">
        <v>309</v>
      </c>
      <c r="C253" s="53" t="s">
        <v>303</v>
      </c>
      <c r="D253" s="115" t="s">
        <v>543</v>
      </c>
      <c r="F253" s="82"/>
      <c r="H253" s="11"/>
      <c r="I253" s="11"/>
      <c r="J253" s="11"/>
      <c r="K253" s="11"/>
      <c r="L253" s="11"/>
      <c r="M253" s="11"/>
    </row>
    <row r="254" spans="2:13" x14ac:dyDescent="0.25">
      <c r="C254" s="31"/>
      <c r="D254" s="117"/>
      <c r="H254" s="11"/>
      <c r="I254" s="11"/>
      <c r="J254" s="11"/>
      <c r="K254" s="11"/>
      <c r="L254" s="11"/>
      <c r="M254" s="11"/>
    </row>
    <row r="255" spans="2:13" ht="16.5" customHeight="1" x14ac:dyDescent="0.25">
      <c r="B255" s="77" t="s">
        <v>310</v>
      </c>
      <c r="C255" s="77"/>
      <c r="D255" s="128"/>
      <c r="H255" s="11"/>
      <c r="I255" s="11"/>
      <c r="J255" s="11"/>
      <c r="K255" s="11"/>
      <c r="L255" s="11"/>
      <c r="M255" s="11"/>
    </row>
    <row r="256" spans="2:13" x14ac:dyDescent="0.25">
      <c r="B256" s="79" t="s">
        <v>6</v>
      </c>
      <c r="C256" s="80" t="s">
        <v>311</v>
      </c>
      <c r="D256" s="129" t="s">
        <v>11</v>
      </c>
      <c r="H256" s="11"/>
      <c r="I256" s="11"/>
      <c r="J256" s="11"/>
      <c r="K256" s="11"/>
      <c r="L256" s="11"/>
      <c r="M256" s="11"/>
    </row>
    <row r="257" spans="2:13" x14ac:dyDescent="0.25">
      <c r="B257" s="12" t="s">
        <v>313</v>
      </c>
      <c r="C257" s="24" t="s">
        <v>314</v>
      </c>
      <c r="D257" s="115" t="s">
        <v>538</v>
      </c>
      <c r="H257" s="11"/>
      <c r="I257" s="11"/>
      <c r="J257" s="11"/>
      <c r="K257" s="11"/>
      <c r="L257" s="11"/>
      <c r="M257" s="11"/>
    </row>
    <row r="258" spans="2:13" x14ac:dyDescent="0.25">
      <c r="B258" s="12" t="s">
        <v>315</v>
      </c>
      <c r="C258" s="24" t="s">
        <v>316</v>
      </c>
      <c r="D258" s="115" t="s">
        <v>539</v>
      </c>
      <c r="H258" s="11"/>
      <c r="I258" s="11"/>
      <c r="J258" s="11"/>
      <c r="K258" s="11"/>
      <c r="L258" s="11"/>
      <c r="M258" s="11"/>
    </row>
    <row r="259" spans="2:13" x14ac:dyDescent="0.25">
      <c r="B259" s="12" t="s">
        <v>317</v>
      </c>
      <c r="C259" s="49" t="s">
        <v>318</v>
      </c>
      <c r="D259" s="115" t="s">
        <v>540</v>
      </c>
      <c r="H259" s="11"/>
      <c r="I259" s="11"/>
      <c r="J259" s="11"/>
      <c r="K259" s="11"/>
      <c r="L259" s="11"/>
      <c r="M259" s="11"/>
    </row>
    <row r="260" spans="2:13" x14ac:dyDescent="0.25">
      <c r="B260" s="12" t="s">
        <v>319</v>
      </c>
      <c r="C260" s="24" t="s">
        <v>320</v>
      </c>
      <c r="D260" s="115" t="s">
        <v>541</v>
      </c>
      <c r="H260" s="11"/>
      <c r="I260" s="11"/>
      <c r="J260" s="11"/>
      <c r="K260" s="11"/>
      <c r="L260" s="11"/>
      <c r="M260" s="11"/>
    </row>
    <row r="261" spans="2:13" x14ac:dyDescent="0.25">
      <c r="B261" s="12" t="s">
        <v>321</v>
      </c>
      <c r="C261" s="53" t="s">
        <v>303</v>
      </c>
      <c r="D261" s="115" t="s">
        <v>544</v>
      </c>
      <c r="H261" s="11"/>
      <c r="I261" s="11"/>
      <c r="J261" s="11"/>
      <c r="K261" s="11"/>
      <c r="L261" s="11"/>
      <c r="M261" s="11"/>
    </row>
    <row r="262" spans="2:13" x14ac:dyDescent="0.25">
      <c r="C262" s="31"/>
      <c r="D262" s="117"/>
      <c r="H262" s="11"/>
      <c r="I262" s="11"/>
      <c r="J262" s="11"/>
      <c r="K262" s="11"/>
      <c r="L262" s="11"/>
      <c r="M262" s="11"/>
    </row>
    <row r="263" spans="2:13" ht="16.5" customHeight="1" x14ac:dyDescent="0.25">
      <c r="B263" s="77" t="s">
        <v>322</v>
      </c>
      <c r="C263" s="77"/>
      <c r="D263" s="128"/>
      <c r="H263" s="11"/>
      <c r="I263" s="11"/>
      <c r="J263" s="11"/>
      <c r="K263" s="11"/>
      <c r="L263" s="11"/>
      <c r="M263" s="11"/>
    </row>
    <row r="264" spans="2:13" x14ac:dyDescent="0.25">
      <c r="B264" s="79" t="s">
        <v>6</v>
      </c>
      <c r="C264" s="80"/>
      <c r="D264" s="129" t="s">
        <v>11</v>
      </c>
      <c r="H264" s="11"/>
      <c r="I264" s="11"/>
      <c r="J264" s="11"/>
      <c r="K264" s="11"/>
      <c r="L264" s="11"/>
      <c r="M264" s="11"/>
    </row>
    <row r="265" spans="2:13" x14ac:dyDescent="0.25">
      <c r="B265" s="12" t="s">
        <v>324</v>
      </c>
      <c r="C265" s="24" t="s">
        <v>325</v>
      </c>
      <c r="D265" s="115" t="s">
        <v>545</v>
      </c>
      <c r="H265" s="11"/>
      <c r="I265" s="11"/>
      <c r="J265" s="11"/>
      <c r="K265" s="11"/>
      <c r="L265" s="11"/>
      <c r="M265" s="11"/>
    </row>
    <row r="266" spans="2:13" x14ac:dyDescent="0.25">
      <c r="B266" s="12" t="s">
        <v>326</v>
      </c>
      <c r="C266" s="24" t="s">
        <v>327</v>
      </c>
      <c r="D266" s="115" t="s">
        <v>546</v>
      </c>
      <c r="H266" s="11"/>
      <c r="I266" s="11"/>
      <c r="J266" s="11"/>
      <c r="K266" s="11"/>
      <c r="L266" s="11"/>
      <c r="M266" s="11"/>
    </row>
    <row r="267" spans="2:13" x14ac:dyDescent="0.25">
      <c r="B267" s="12" t="s">
        <v>328</v>
      </c>
      <c r="C267" s="49" t="s">
        <v>329</v>
      </c>
      <c r="D267" s="115" t="s">
        <v>547</v>
      </c>
      <c r="H267" s="11"/>
      <c r="I267" s="11"/>
      <c r="J267" s="11"/>
      <c r="K267" s="11"/>
      <c r="L267" s="11"/>
      <c r="M267" s="11"/>
    </row>
    <row r="268" spans="2:13" x14ac:dyDescent="0.25">
      <c r="B268" s="12" t="s">
        <v>330</v>
      </c>
      <c r="C268" s="24" t="s">
        <v>331</v>
      </c>
      <c r="D268" s="115" t="s">
        <v>548</v>
      </c>
      <c r="H268" s="11"/>
      <c r="I268" s="11"/>
      <c r="J268" s="11"/>
      <c r="K268" s="11"/>
      <c r="L268" s="11"/>
      <c r="M268" s="11"/>
    </row>
    <row r="269" spans="2:13" x14ac:dyDescent="0.25">
      <c r="B269" s="12" t="s">
        <v>332</v>
      </c>
      <c r="C269" s="53" t="s">
        <v>303</v>
      </c>
      <c r="D269" s="115" t="s">
        <v>634</v>
      </c>
      <c r="H269" s="11"/>
      <c r="I269" s="11"/>
      <c r="J269" s="11"/>
      <c r="K269" s="11"/>
      <c r="L269" s="11"/>
      <c r="M269" s="11"/>
    </row>
    <row r="270" spans="2:13" x14ac:dyDescent="0.25">
      <c r="C270" s="31"/>
      <c r="D270" s="117"/>
      <c r="H270" s="11"/>
      <c r="I270" s="11"/>
      <c r="J270" s="11"/>
      <c r="K270" s="11"/>
      <c r="L270" s="11"/>
      <c r="M270" s="11"/>
    </row>
    <row r="271" spans="2:13" x14ac:dyDescent="0.25">
      <c r="C271" s="31"/>
      <c r="D271" s="118"/>
      <c r="H271" s="11"/>
      <c r="I271" s="11"/>
      <c r="J271" s="11"/>
      <c r="K271" s="11"/>
      <c r="L271" s="11"/>
      <c r="M271" s="11"/>
    </row>
    <row r="272" spans="2:13" ht="25.5" x14ac:dyDescent="0.25">
      <c r="B272" s="85" t="s">
        <v>334</v>
      </c>
      <c r="C272" s="85"/>
      <c r="D272" s="130"/>
      <c r="H272" s="11"/>
      <c r="I272" s="11"/>
      <c r="J272" s="11"/>
      <c r="K272" s="11"/>
      <c r="L272" s="11"/>
      <c r="M272" s="11"/>
    </row>
    <row r="273" spans="2:13" ht="16.5" customHeight="1" x14ac:dyDescent="0.25">
      <c r="B273" s="87" t="s">
        <v>335</v>
      </c>
      <c r="C273" s="87"/>
      <c r="D273" s="131"/>
      <c r="H273" s="11"/>
      <c r="I273" s="11"/>
      <c r="J273" s="11"/>
      <c r="K273" s="11"/>
      <c r="L273" s="11"/>
      <c r="M273" s="11"/>
    </row>
    <row r="274" spans="2:13" x14ac:dyDescent="0.25">
      <c r="B274" s="89" t="s">
        <v>6</v>
      </c>
      <c r="C274" s="90"/>
      <c r="D274" s="132" t="s">
        <v>11</v>
      </c>
      <c r="H274" s="11"/>
      <c r="I274" s="11"/>
      <c r="J274" s="11"/>
      <c r="K274" s="11"/>
      <c r="L274" s="11"/>
      <c r="M274" s="11"/>
    </row>
    <row r="275" spans="2:13" x14ac:dyDescent="0.25">
      <c r="B275" s="12" t="s">
        <v>336</v>
      </c>
      <c r="C275" s="24" t="s">
        <v>337</v>
      </c>
      <c r="D275" s="115" t="s">
        <v>549</v>
      </c>
      <c r="H275" s="11"/>
      <c r="I275" s="11"/>
      <c r="J275" s="11"/>
      <c r="K275" s="11"/>
      <c r="L275" s="11"/>
      <c r="M275" s="11"/>
    </row>
    <row r="276" spans="2:13" x14ac:dyDescent="0.25">
      <c r="B276" s="12" t="s">
        <v>338</v>
      </c>
      <c r="C276" s="49" t="s">
        <v>339</v>
      </c>
      <c r="D276" s="115" t="s">
        <v>550</v>
      </c>
      <c r="H276" s="11"/>
      <c r="I276" s="11"/>
      <c r="J276" s="11"/>
      <c r="K276" s="11"/>
      <c r="L276" s="11"/>
      <c r="M276" s="11"/>
    </row>
    <row r="277" spans="2:13" ht="24.75" customHeight="1" x14ac:dyDescent="0.25">
      <c r="B277" s="12" t="s">
        <v>340</v>
      </c>
      <c r="C277" s="93" t="s">
        <v>341</v>
      </c>
      <c r="D277" s="115" t="s">
        <v>551</v>
      </c>
      <c r="H277" s="11"/>
      <c r="I277" s="11"/>
      <c r="J277" s="11"/>
      <c r="K277" s="11"/>
      <c r="L277" s="11"/>
      <c r="M277" s="11"/>
    </row>
    <row r="278" spans="2:13" x14ac:dyDescent="0.25">
      <c r="B278" s="12" t="s">
        <v>342</v>
      </c>
      <c r="C278" s="49" t="s">
        <v>343</v>
      </c>
      <c r="D278" s="115" t="s">
        <v>552</v>
      </c>
      <c r="H278" s="11"/>
      <c r="I278" s="11"/>
      <c r="J278" s="11"/>
      <c r="K278" s="11"/>
      <c r="L278" s="11"/>
      <c r="M278" s="11"/>
    </row>
    <row r="279" spans="2:13" x14ac:dyDescent="0.25">
      <c r="B279" s="12" t="s">
        <v>344</v>
      </c>
      <c r="C279" s="49" t="s">
        <v>345</v>
      </c>
      <c r="D279" s="115" t="s">
        <v>553</v>
      </c>
      <c r="H279" s="11"/>
      <c r="I279" s="11"/>
      <c r="J279" s="11"/>
      <c r="K279" s="11"/>
      <c r="L279" s="11"/>
      <c r="M279" s="11"/>
    </row>
    <row r="280" spans="2:13" x14ac:dyDescent="0.25">
      <c r="B280" s="12" t="s">
        <v>346</v>
      </c>
      <c r="C280" s="49" t="s">
        <v>347</v>
      </c>
      <c r="D280" s="115" t="s">
        <v>554</v>
      </c>
      <c r="H280" s="11"/>
      <c r="I280" s="11"/>
      <c r="J280" s="11"/>
      <c r="K280" s="11"/>
      <c r="L280" s="11"/>
      <c r="M280" s="11"/>
    </row>
    <row r="281" spans="2:13" x14ac:dyDescent="0.25">
      <c r="B281" s="12" t="s">
        <v>348</v>
      </c>
      <c r="C281" s="29" t="s">
        <v>349</v>
      </c>
      <c r="D281" s="115" t="s">
        <v>555</v>
      </c>
      <c r="H281" s="11"/>
      <c r="I281" s="11"/>
      <c r="J281" s="11"/>
      <c r="K281" s="11"/>
      <c r="L281" s="11"/>
      <c r="M281" s="11"/>
    </row>
    <row r="282" spans="2:13" x14ac:dyDescent="0.25">
      <c r="C282" s="31"/>
      <c r="D282" s="117"/>
      <c r="H282" s="11"/>
      <c r="I282" s="11"/>
      <c r="J282" s="11"/>
      <c r="K282" s="11"/>
      <c r="L282" s="11"/>
      <c r="M282" s="11"/>
    </row>
    <row r="283" spans="2:13" ht="16.5" customHeight="1" x14ac:dyDescent="0.25">
      <c r="B283" s="94" t="s">
        <v>335</v>
      </c>
      <c r="C283" s="94"/>
      <c r="D283" s="133"/>
      <c r="H283" s="11"/>
      <c r="I283" s="11"/>
      <c r="J283" s="11"/>
      <c r="K283" s="11"/>
      <c r="L283" s="11"/>
      <c r="M283" s="11"/>
    </row>
    <row r="284" spans="2:13" x14ac:dyDescent="0.25">
      <c r="B284" s="89" t="s">
        <v>6</v>
      </c>
      <c r="C284" s="90"/>
      <c r="D284" s="132" t="s">
        <v>11</v>
      </c>
      <c r="H284" s="11"/>
      <c r="I284" s="11"/>
      <c r="J284" s="11"/>
      <c r="K284" s="11"/>
      <c r="L284" s="11"/>
      <c r="M284" s="11"/>
    </row>
    <row r="285" spans="2:13" x14ac:dyDescent="0.25">
      <c r="B285" s="12" t="s">
        <v>350</v>
      </c>
      <c r="C285" s="24" t="s">
        <v>351</v>
      </c>
      <c r="D285" s="115" t="s">
        <v>556</v>
      </c>
      <c r="H285" s="11"/>
      <c r="I285" s="11"/>
      <c r="J285" s="11"/>
      <c r="K285" s="11"/>
      <c r="L285" s="11"/>
      <c r="M285" s="11"/>
    </row>
    <row r="286" spans="2:13" ht="25.5" x14ac:dyDescent="0.25">
      <c r="B286" s="12" t="s">
        <v>352</v>
      </c>
      <c r="C286" s="53" t="s">
        <v>353</v>
      </c>
      <c r="D286" s="115" t="s">
        <v>557</v>
      </c>
      <c r="H286" s="11"/>
      <c r="I286" s="11"/>
      <c r="J286" s="11"/>
      <c r="K286" s="11"/>
      <c r="L286" s="11"/>
      <c r="M286" s="11"/>
    </row>
    <row r="287" spans="2:13" x14ac:dyDescent="0.25">
      <c r="C287" s="31"/>
      <c r="D287" s="117"/>
      <c r="H287" s="11"/>
      <c r="I287" s="11"/>
      <c r="J287" s="11"/>
      <c r="K287" s="11"/>
      <c r="L287" s="11"/>
      <c r="M287" s="11"/>
    </row>
    <row r="288" spans="2:13" ht="16.5" customHeight="1" x14ac:dyDescent="0.25">
      <c r="B288" s="94" t="s">
        <v>335</v>
      </c>
      <c r="C288" s="94"/>
      <c r="D288" s="133"/>
      <c r="H288" s="11"/>
      <c r="I288" s="11"/>
      <c r="J288" s="11"/>
      <c r="K288" s="11"/>
      <c r="L288" s="11"/>
      <c r="M288" s="11"/>
    </row>
    <row r="289" spans="2:13" x14ac:dyDescent="0.25">
      <c r="B289" s="89" t="s">
        <v>6</v>
      </c>
      <c r="C289" s="96"/>
      <c r="D289" s="132" t="s">
        <v>11</v>
      </c>
      <c r="H289" s="11"/>
      <c r="I289" s="11"/>
      <c r="J289" s="11"/>
      <c r="K289" s="11"/>
      <c r="L289" s="11"/>
      <c r="M289" s="11"/>
    </row>
    <row r="290" spans="2:13" ht="25.5" x14ac:dyDescent="0.25">
      <c r="B290" s="12" t="s">
        <v>354</v>
      </c>
      <c r="C290" s="93" t="s">
        <v>355</v>
      </c>
      <c r="D290" s="115" t="s">
        <v>560</v>
      </c>
      <c r="H290" s="11"/>
      <c r="I290" s="11"/>
      <c r="J290" s="11"/>
      <c r="K290" s="11"/>
      <c r="L290" s="11"/>
      <c r="M290" s="11"/>
    </row>
    <row r="291" spans="2:13" ht="25.5" x14ac:dyDescent="0.25">
      <c r="B291" s="12" t="s">
        <v>356</v>
      </c>
      <c r="C291" s="93" t="s">
        <v>357</v>
      </c>
      <c r="D291" s="115" t="s">
        <v>558</v>
      </c>
      <c r="H291" s="11"/>
      <c r="I291" s="11"/>
      <c r="J291" s="11"/>
      <c r="K291" s="11"/>
      <c r="L291" s="11"/>
      <c r="M291" s="11"/>
    </row>
    <row r="292" spans="2:13" ht="24.75" customHeight="1" x14ac:dyDescent="0.25">
      <c r="B292" s="12" t="s">
        <v>358</v>
      </c>
      <c r="C292" s="93" t="s">
        <v>359</v>
      </c>
      <c r="D292" s="115" t="s">
        <v>559</v>
      </c>
      <c r="H292" s="11"/>
      <c r="I292" s="11"/>
      <c r="J292" s="11"/>
      <c r="K292" s="11"/>
      <c r="L292" s="11"/>
      <c r="M292" s="11"/>
    </row>
    <row r="293" spans="2:13" ht="25.5" x14ac:dyDescent="0.25">
      <c r="B293" s="12" t="s">
        <v>360</v>
      </c>
      <c r="C293" s="93" t="s">
        <v>361</v>
      </c>
      <c r="D293" s="115" t="s">
        <v>561</v>
      </c>
      <c r="H293" s="11"/>
      <c r="I293" s="11"/>
      <c r="J293" s="11"/>
      <c r="K293" s="11"/>
      <c r="L293" s="11"/>
      <c r="M293" s="11"/>
    </row>
    <row r="294" spans="2:13" ht="25.5" x14ac:dyDescent="0.25">
      <c r="B294" s="12" t="s">
        <v>362</v>
      </c>
      <c r="C294" s="93" t="s">
        <v>363</v>
      </c>
      <c r="D294" s="115" t="s">
        <v>562</v>
      </c>
      <c r="H294" s="11"/>
      <c r="I294" s="11"/>
      <c r="J294" s="11"/>
      <c r="K294" s="11"/>
      <c r="L294" s="11"/>
      <c r="M294" s="11"/>
    </row>
    <row r="295" spans="2:13" x14ac:dyDescent="0.25">
      <c r="B295" s="12" t="s">
        <v>364</v>
      </c>
      <c r="C295" s="29" t="s">
        <v>365</v>
      </c>
      <c r="D295" s="115" t="s">
        <v>563</v>
      </c>
      <c r="H295" s="11"/>
      <c r="I295" s="11"/>
      <c r="J295" s="11"/>
      <c r="K295" s="11"/>
      <c r="L295" s="11"/>
      <c r="M295" s="11"/>
    </row>
    <row r="296" spans="2:13" x14ac:dyDescent="0.25">
      <c r="C296" s="31"/>
      <c r="D296" s="117"/>
      <c r="H296" s="11"/>
      <c r="I296" s="11"/>
      <c r="J296" s="11"/>
      <c r="K296" s="11"/>
      <c r="L296" s="11"/>
      <c r="M296" s="11"/>
    </row>
    <row r="297" spans="2:13" ht="16.5" customHeight="1" x14ac:dyDescent="0.25">
      <c r="B297" s="94" t="s">
        <v>635</v>
      </c>
      <c r="C297" s="94"/>
      <c r="D297" s="133"/>
      <c r="H297" s="11"/>
      <c r="I297" s="11"/>
      <c r="J297" s="11"/>
      <c r="K297" s="11"/>
      <c r="L297" s="11"/>
      <c r="M297" s="11"/>
    </row>
    <row r="298" spans="2:13" x14ac:dyDescent="0.25">
      <c r="B298" s="89" t="s">
        <v>6</v>
      </c>
      <c r="C298" s="96"/>
      <c r="D298" s="132" t="s">
        <v>11</v>
      </c>
      <c r="H298" s="11"/>
      <c r="I298" s="11"/>
      <c r="J298" s="11"/>
      <c r="K298" s="11"/>
      <c r="L298" s="11"/>
      <c r="M298" s="11"/>
    </row>
    <row r="299" spans="2:13" x14ac:dyDescent="0.25">
      <c r="B299" s="12" t="s">
        <v>366</v>
      </c>
      <c r="C299" s="53" t="s">
        <v>367</v>
      </c>
      <c r="D299" s="115" t="s">
        <v>564</v>
      </c>
      <c r="H299" s="11"/>
      <c r="I299" s="11"/>
      <c r="J299" s="11"/>
      <c r="K299" s="11"/>
      <c r="L299" s="11"/>
      <c r="M299" s="11"/>
    </row>
    <row r="300" spans="2:13" x14ac:dyDescent="0.25">
      <c r="C300" s="31"/>
      <c r="D300" s="117"/>
      <c r="H300" s="11"/>
      <c r="I300" s="11"/>
      <c r="J300" s="11"/>
      <c r="K300" s="11"/>
      <c r="L300" s="11"/>
      <c r="M300" s="11"/>
    </row>
    <row r="301" spans="2:13" x14ac:dyDescent="0.25">
      <c r="C301" s="31"/>
      <c r="D301" s="118"/>
      <c r="H301" s="11"/>
      <c r="I301" s="11"/>
      <c r="J301" s="11"/>
      <c r="K301" s="11"/>
      <c r="L301" s="11"/>
      <c r="M301" s="11"/>
    </row>
    <row r="302" spans="2:13" ht="25.5" x14ac:dyDescent="0.25">
      <c r="B302" s="100" t="s">
        <v>369</v>
      </c>
      <c r="C302" s="100"/>
      <c r="D302" s="134"/>
      <c r="H302" s="11"/>
      <c r="I302" s="11"/>
      <c r="J302" s="11"/>
      <c r="K302" s="11"/>
      <c r="L302" s="11"/>
      <c r="M302" s="11"/>
    </row>
    <row r="303" spans="2:13" ht="16.5" customHeight="1" x14ac:dyDescent="0.25">
      <c r="B303" s="102" t="s">
        <v>370</v>
      </c>
      <c r="C303" s="102"/>
      <c r="D303" s="135"/>
      <c r="H303" s="11"/>
      <c r="I303" s="11"/>
      <c r="J303" s="11"/>
      <c r="K303" s="11"/>
      <c r="L303" s="11"/>
      <c r="M303" s="11"/>
    </row>
    <row r="304" spans="2:13" x14ac:dyDescent="0.25">
      <c r="B304" s="104" t="s">
        <v>6</v>
      </c>
      <c r="C304" s="105"/>
      <c r="D304" s="136" t="s">
        <v>11</v>
      </c>
      <c r="H304" s="11"/>
      <c r="I304" s="11"/>
      <c r="J304" s="11"/>
      <c r="K304" s="11"/>
      <c r="L304" s="11"/>
      <c r="M304" s="11"/>
    </row>
    <row r="305" spans="2:13" x14ac:dyDescent="0.25">
      <c r="B305" s="12" t="s">
        <v>371</v>
      </c>
      <c r="C305" s="49" t="s">
        <v>372</v>
      </c>
      <c r="D305" s="115" t="s">
        <v>565</v>
      </c>
      <c r="H305" s="11"/>
      <c r="I305" s="11"/>
      <c r="J305" s="11"/>
      <c r="K305" s="11"/>
      <c r="L305" s="11"/>
      <c r="M305" s="11"/>
    </row>
    <row r="306" spans="2:13" x14ac:dyDescent="0.25">
      <c r="B306" s="12" t="s">
        <v>373</v>
      </c>
      <c r="C306" s="29" t="s">
        <v>374</v>
      </c>
      <c r="D306" s="115" t="s">
        <v>566</v>
      </c>
      <c r="H306" s="11"/>
      <c r="I306" s="11"/>
      <c r="J306" s="11"/>
      <c r="K306" s="11"/>
      <c r="L306" s="11"/>
      <c r="M306" s="11"/>
    </row>
    <row r="307" spans="2:13" x14ac:dyDescent="0.25">
      <c r="C307" s="31"/>
      <c r="D307" s="117"/>
      <c r="H307" s="11"/>
      <c r="I307" s="11"/>
      <c r="J307" s="11"/>
      <c r="K307" s="11"/>
      <c r="L307" s="11"/>
      <c r="M307" s="11"/>
    </row>
    <row r="308" spans="2:13" ht="16.5" customHeight="1" x14ac:dyDescent="0.25">
      <c r="B308" s="102" t="s">
        <v>375</v>
      </c>
      <c r="C308" s="102"/>
      <c r="D308" s="135"/>
      <c r="H308" s="11"/>
      <c r="I308" s="11"/>
      <c r="J308" s="11"/>
      <c r="K308" s="11"/>
      <c r="L308" s="11"/>
      <c r="M308" s="11"/>
    </row>
    <row r="309" spans="2:13" x14ac:dyDescent="0.25">
      <c r="B309" s="104" t="s">
        <v>6</v>
      </c>
      <c r="C309" s="105"/>
      <c r="D309" s="136" t="s">
        <v>11</v>
      </c>
      <c r="H309" s="11"/>
      <c r="I309" s="11"/>
      <c r="J309" s="11"/>
      <c r="K309" s="11"/>
      <c r="L309" s="11"/>
      <c r="M309" s="11"/>
    </row>
    <row r="310" spans="2:13" x14ac:dyDescent="0.25">
      <c r="B310" s="12" t="s">
        <v>376</v>
      </c>
      <c r="C310" s="49" t="s">
        <v>372</v>
      </c>
      <c r="D310" s="115" t="s">
        <v>567</v>
      </c>
      <c r="H310" s="11"/>
      <c r="I310" s="11"/>
      <c r="J310" s="11"/>
      <c r="K310" s="11"/>
      <c r="L310" s="11"/>
      <c r="M310" s="11"/>
    </row>
    <row r="311" spans="2:13" x14ac:dyDescent="0.25">
      <c r="B311" s="12" t="s">
        <v>377</v>
      </c>
      <c r="C311" s="29" t="s">
        <v>374</v>
      </c>
      <c r="D311" s="115" t="s">
        <v>568</v>
      </c>
      <c r="H311" s="11"/>
      <c r="I311" s="11"/>
      <c r="J311" s="11"/>
      <c r="K311" s="11"/>
      <c r="L311" s="11"/>
      <c r="M311" s="11"/>
    </row>
    <row r="312" spans="2:13" x14ac:dyDescent="0.25">
      <c r="C312" s="31"/>
      <c r="D312" s="117"/>
      <c r="H312" s="11"/>
      <c r="I312" s="11"/>
      <c r="J312" s="11"/>
      <c r="K312" s="11"/>
      <c r="L312" s="11"/>
      <c r="M312" s="11"/>
    </row>
    <row r="313" spans="2:13" ht="16.5" customHeight="1" x14ac:dyDescent="0.25">
      <c r="B313" s="102" t="s">
        <v>378</v>
      </c>
      <c r="C313" s="102"/>
      <c r="D313" s="135"/>
      <c r="H313" s="11"/>
      <c r="I313" s="11"/>
      <c r="J313" s="11"/>
      <c r="K313" s="11"/>
      <c r="L313" s="11"/>
      <c r="M313" s="11"/>
    </row>
    <row r="314" spans="2:13" x14ac:dyDescent="0.25">
      <c r="B314" s="104" t="s">
        <v>6</v>
      </c>
      <c r="C314" s="105"/>
      <c r="D314" s="136" t="s">
        <v>11</v>
      </c>
      <c r="H314" s="11"/>
      <c r="I314" s="11"/>
      <c r="J314" s="11"/>
      <c r="K314" s="11"/>
      <c r="L314" s="11"/>
      <c r="M314" s="11"/>
    </row>
    <row r="315" spans="2:13" x14ac:dyDescent="0.25">
      <c r="B315" s="12" t="s">
        <v>379</v>
      </c>
      <c r="C315" s="49" t="s">
        <v>380</v>
      </c>
      <c r="D315" s="115" t="s">
        <v>569</v>
      </c>
      <c r="H315" s="11"/>
      <c r="I315" s="11"/>
      <c r="J315" s="11"/>
      <c r="K315" s="11"/>
      <c r="L315" s="11"/>
      <c r="M315" s="11"/>
    </row>
    <row r="316" spans="2:13" x14ac:dyDescent="0.25">
      <c r="B316" s="12" t="s">
        <v>381</v>
      </c>
      <c r="C316" s="29" t="s">
        <v>382</v>
      </c>
      <c r="D316" s="115" t="s">
        <v>570</v>
      </c>
      <c r="H316" s="11"/>
      <c r="I316" s="11"/>
      <c r="J316" s="11"/>
      <c r="K316" s="11"/>
      <c r="L316" s="11"/>
      <c r="M316" s="11"/>
    </row>
    <row r="317" spans="2:13" x14ac:dyDescent="0.25">
      <c r="C317" s="31"/>
      <c r="D317" s="117"/>
      <c r="H317" s="11"/>
      <c r="I317" s="11"/>
      <c r="J317" s="11"/>
      <c r="K317" s="11"/>
      <c r="L317" s="11"/>
      <c r="M317" s="11"/>
    </row>
    <row r="318" spans="2:13" x14ac:dyDescent="0.25">
      <c r="C318" s="11"/>
      <c r="D318" s="110"/>
      <c r="H318" s="11"/>
      <c r="I318" s="11"/>
      <c r="J318" s="11"/>
      <c r="K318" s="11"/>
      <c r="L318" s="11"/>
      <c r="M318" s="11"/>
    </row>
    <row r="319" spans="2:13" x14ac:dyDescent="0.25">
      <c r="C319" s="11"/>
      <c r="D319" s="110"/>
      <c r="H319" s="11"/>
      <c r="I319" s="11"/>
      <c r="J319" s="11"/>
      <c r="K319" s="11"/>
      <c r="L319" s="11"/>
      <c r="M319" s="11"/>
    </row>
    <row r="320" spans="2:13" x14ac:dyDescent="0.25">
      <c r="C320" s="11"/>
      <c r="D320" s="110"/>
      <c r="H320" s="11"/>
      <c r="I320" s="11"/>
      <c r="J320" s="11"/>
      <c r="K320" s="11"/>
      <c r="L320" s="11"/>
      <c r="M320" s="11"/>
    </row>
    <row r="321" spans="3:13" x14ac:dyDescent="0.25">
      <c r="C321" s="11"/>
      <c r="D321" s="110"/>
      <c r="H321" s="11"/>
      <c r="I321" s="11"/>
      <c r="J321" s="11"/>
      <c r="K321" s="11"/>
      <c r="L321" s="11"/>
      <c r="M321" s="11"/>
    </row>
    <row r="322" spans="3:13" x14ac:dyDescent="0.25">
      <c r="C322" s="11"/>
      <c r="D322" s="110"/>
      <c r="H322" s="11"/>
      <c r="I322" s="11"/>
      <c r="J322" s="11"/>
      <c r="K322" s="11"/>
      <c r="L322" s="11"/>
      <c r="M322" s="11"/>
    </row>
    <row r="323" spans="3:13" x14ac:dyDescent="0.25">
      <c r="C323" s="11"/>
      <c r="D323" s="110"/>
      <c r="H323" s="11"/>
      <c r="I323" s="11"/>
      <c r="J323" s="11"/>
      <c r="K323" s="11"/>
      <c r="L323" s="11"/>
      <c r="M323" s="11"/>
    </row>
    <row r="324" spans="3:13" x14ac:dyDescent="0.25">
      <c r="C324" s="11"/>
      <c r="D324" s="110"/>
      <c r="H324" s="11"/>
      <c r="I324" s="11"/>
      <c r="J324" s="11"/>
      <c r="K324" s="11"/>
      <c r="L324" s="11"/>
      <c r="M324" s="11"/>
    </row>
    <row r="325" spans="3:13" x14ac:dyDescent="0.25">
      <c r="C325" s="11"/>
      <c r="D325" s="110"/>
      <c r="H325" s="11"/>
      <c r="I325" s="11"/>
      <c r="J325" s="11"/>
      <c r="K325" s="11"/>
      <c r="L325" s="11"/>
      <c r="M325" s="11"/>
    </row>
    <row r="326" spans="3:13" x14ac:dyDescent="0.25">
      <c r="C326" s="11"/>
      <c r="D326" s="110"/>
      <c r="H326" s="11"/>
      <c r="I326" s="11"/>
      <c r="J326" s="11"/>
      <c r="K326" s="11"/>
      <c r="L326" s="11"/>
      <c r="M326" s="11"/>
    </row>
    <row r="327" spans="3:13" x14ac:dyDescent="0.25">
      <c r="C327" s="11"/>
      <c r="D327" s="110"/>
      <c r="H327" s="11"/>
      <c r="I327" s="11"/>
      <c r="J327" s="11"/>
      <c r="K327" s="11"/>
      <c r="L327" s="11"/>
      <c r="M327" s="11"/>
    </row>
    <row r="328" spans="3:13" x14ac:dyDescent="0.25">
      <c r="C328" s="11"/>
      <c r="D328" s="110"/>
      <c r="H328" s="11"/>
      <c r="I328" s="11"/>
      <c r="J328" s="11"/>
      <c r="K328" s="11"/>
      <c r="L328" s="11"/>
      <c r="M328" s="11"/>
    </row>
    <row r="329" spans="3:13" x14ac:dyDescent="0.25">
      <c r="C329" s="11"/>
      <c r="D329" s="110"/>
      <c r="H329" s="11"/>
      <c r="I329" s="11"/>
      <c r="J329" s="11"/>
      <c r="K329" s="11"/>
      <c r="L329" s="11"/>
      <c r="M329" s="11"/>
    </row>
    <row r="330" spans="3:13" x14ac:dyDescent="0.25">
      <c r="C330" s="11"/>
      <c r="D330" s="110"/>
      <c r="H330" s="11"/>
      <c r="I330" s="11"/>
      <c r="J330" s="11"/>
      <c r="K330" s="11"/>
      <c r="L330" s="11"/>
      <c r="M330" s="11"/>
    </row>
    <row r="331" spans="3:13" x14ac:dyDescent="0.25">
      <c r="C331" s="11"/>
      <c r="D331" s="110"/>
      <c r="H331" s="11"/>
      <c r="I331" s="11"/>
      <c r="J331" s="11"/>
      <c r="K331" s="11"/>
      <c r="L331" s="11"/>
      <c r="M331" s="11"/>
    </row>
    <row r="332" spans="3:13" x14ac:dyDescent="0.25">
      <c r="C332" s="11"/>
      <c r="D332" s="110"/>
      <c r="H332" s="11"/>
      <c r="I332" s="11"/>
      <c r="J332" s="11"/>
      <c r="K332" s="11"/>
      <c r="L332" s="11"/>
      <c r="M332" s="11"/>
    </row>
    <row r="333" spans="3:13" x14ac:dyDescent="0.25">
      <c r="C333" s="11"/>
      <c r="D333" s="110"/>
      <c r="H333" s="11"/>
      <c r="I333" s="11"/>
      <c r="J333" s="11"/>
      <c r="K333" s="11"/>
      <c r="L333" s="11"/>
      <c r="M333" s="11"/>
    </row>
    <row r="334" spans="3:13" x14ac:dyDescent="0.25">
      <c r="C334" s="11"/>
      <c r="D334" s="110"/>
      <c r="H334" s="11"/>
      <c r="I334" s="11"/>
      <c r="J334" s="11"/>
      <c r="K334" s="11"/>
      <c r="L334" s="11"/>
      <c r="M334" s="11"/>
    </row>
    <row r="335" spans="3:13" x14ac:dyDescent="0.25">
      <c r="C335" s="11"/>
      <c r="D335" s="110"/>
      <c r="H335" s="11"/>
      <c r="I335" s="11"/>
      <c r="J335" s="11"/>
      <c r="K335" s="11"/>
      <c r="L335" s="11"/>
      <c r="M335" s="11"/>
    </row>
    <row r="336" spans="3:13" x14ac:dyDescent="0.25">
      <c r="C336" s="11"/>
      <c r="D336" s="110"/>
      <c r="H336" s="11"/>
      <c r="I336" s="11"/>
      <c r="J336" s="11"/>
      <c r="K336" s="11"/>
      <c r="L336" s="11"/>
      <c r="M336" s="11"/>
    </row>
    <row r="337" spans="3:13" x14ac:dyDescent="0.25">
      <c r="C337" s="11"/>
      <c r="D337" s="110"/>
      <c r="H337" s="11"/>
      <c r="I337" s="11"/>
      <c r="J337" s="11"/>
      <c r="K337" s="11"/>
      <c r="L337" s="11"/>
      <c r="M337" s="11"/>
    </row>
    <row r="338" spans="3:13" x14ac:dyDescent="0.25">
      <c r="C338" s="11"/>
      <c r="D338" s="110"/>
      <c r="H338" s="11"/>
      <c r="I338" s="11"/>
      <c r="J338" s="11"/>
      <c r="K338" s="11"/>
      <c r="L338" s="11"/>
      <c r="M338" s="11"/>
    </row>
    <row r="339" spans="3:13" x14ac:dyDescent="0.25">
      <c r="C339" s="11"/>
      <c r="D339" s="110"/>
      <c r="H339" s="11"/>
      <c r="I339" s="11"/>
      <c r="J339" s="11"/>
      <c r="K339" s="11"/>
      <c r="L339" s="11"/>
      <c r="M339" s="11"/>
    </row>
    <row r="340" spans="3:13" x14ac:dyDescent="0.25">
      <c r="C340" s="11"/>
      <c r="D340" s="110"/>
      <c r="H340" s="11"/>
      <c r="I340" s="11"/>
      <c r="J340" s="11"/>
      <c r="K340" s="11"/>
      <c r="L340" s="11"/>
      <c r="M340" s="11"/>
    </row>
    <row r="341" spans="3:13" x14ac:dyDescent="0.25">
      <c r="C341" s="11"/>
      <c r="D341" s="110"/>
      <c r="H341" s="11"/>
      <c r="I341" s="11"/>
      <c r="J341" s="11"/>
      <c r="K341" s="11"/>
      <c r="L341" s="11"/>
      <c r="M341" s="11"/>
    </row>
    <row r="342" spans="3:13" x14ac:dyDescent="0.25">
      <c r="C342" s="11"/>
      <c r="D342" s="110"/>
      <c r="H342" s="11"/>
      <c r="I342" s="11"/>
      <c r="J342" s="11"/>
      <c r="K342" s="11"/>
      <c r="L342" s="11"/>
      <c r="M342" s="11"/>
    </row>
    <row r="343" spans="3:13" x14ac:dyDescent="0.25">
      <c r="C343" s="11"/>
      <c r="D343" s="110"/>
      <c r="H343" s="11"/>
      <c r="I343" s="11"/>
      <c r="J343" s="11"/>
      <c r="K343" s="11"/>
      <c r="L343" s="11"/>
      <c r="M343" s="11"/>
    </row>
    <row r="344" spans="3:13" x14ac:dyDescent="0.25">
      <c r="C344" s="11"/>
      <c r="D344" s="110"/>
      <c r="H344" s="11"/>
      <c r="I344" s="11"/>
      <c r="J344" s="11"/>
      <c r="K344" s="11"/>
      <c r="L344" s="11"/>
      <c r="M344" s="11"/>
    </row>
    <row r="345" spans="3:13" x14ac:dyDescent="0.25">
      <c r="C345" s="11"/>
      <c r="D345" s="110"/>
      <c r="H345" s="11"/>
      <c r="I345" s="11"/>
      <c r="J345" s="11"/>
      <c r="K345" s="11"/>
      <c r="L345" s="11"/>
      <c r="M345" s="11"/>
    </row>
    <row r="346" spans="3:13" x14ac:dyDescent="0.25">
      <c r="C346" s="11"/>
      <c r="D346" s="110"/>
      <c r="H346" s="11"/>
      <c r="I346" s="11"/>
      <c r="J346" s="11"/>
      <c r="K346" s="11"/>
      <c r="L346" s="11"/>
      <c r="M346" s="11"/>
    </row>
    <row r="347" spans="3:13" x14ac:dyDescent="0.25">
      <c r="C347" s="11"/>
      <c r="D347" s="110"/>
      <c r="H347" s="11"/>
      <c r="I347" s="11"/>
      <c r="J347" s="11"/>
      <c r="K347" s="11"/>
      <c r="L347" s="11"/>
      <c r="M347" s="11"/>
    </row>
    <row r="348" spans="3:13" x14ac:dyDescent="0.25">
      <c r="C348" s="11"/>
      <c r="D348" s="110"/>
      <c r="H348" s="11"/>
      <c r="I348" s="11"/>
      <c r="J348" s="11"/>
      <c r="K348" s="11"/>
      <c r="L348" s="11"/>
      <c r="M348" s="11"/>
    </row>
    <row r="349" spans="3:13" x14ac:dyDescent="0.25">
      <c r="C349" s="11"/>
      <c r="D349" s="110"/>
      <c r="H349" s="11"/>
      <c r="I349" s="11"/>
      <c r="J349" s="11"/>
      <c r="K349" s="11"/>
      <c r="L349" s="11"/>
      <c r="M349" s="11"/>
    </row>
    <row r="350" spans="3:13" x14ac:dyDescent="0.25">
      <c r="C350" s="11"/>
      <c r="D350" s="110"/>
      <c r="H350" s="11"/>
      <c r="I350" s="11"/>
      <c r="J350" s="11"/>
      <c r="K350" s="11"/>
      <c r="L350" s="11"/>
      <c r="M350" s="11"/>
    </row>
    <row r="351" spans="3:13" x14ac:dyDescent="0.25">
      <c r="C351" s="11"/>
      <c r="D351" s="110"/>
      <c r="H351" s="11"/>
      <c r="I351" s="11"/>
      <c r="J351" s="11"/>
      <c r="K351" s="11"/>
      <c r="L351" s="11"/>
      <c r="M351" s="11"/>
    </row>
    <row r="352" spans="3:13" x14ac:dyDescent="0.25">
      <c r="C352" s="11"/>
      <c r="D352" s="110"/>
      <c r="H352" s="11"/>
      <c r="I352" s="11"/>
      <c r="J352" s="11"/>
      <c r="K352" s="11"/>
      <c r="L352" s="11"/>
      <c r="M352" s="11"/>
    </row>
    <row r="353" spans="3:13" x14ac:dyDescent="0.25">
      <c r="C353" s="11"/>
      <c r="D353" s="110"/>
      <c r="H353" s="11"/>
      <c r="I353" s="11"/>
      <c r="J353" s="11"/>
      <c r="K353" s="11"/>
      <c r="L353" s="11"/>
      <c r="M353" s="11"/>
    </row>
    <row r="354" spans="3:13" x14ac:dyDescent="0.25">
      <c r="C354" s="11"/>
      <c r="D354" s="110"/>
      <c r="H354" s="11"/>
      <c r="I354" s="11"/>
      <c r="J354" s="11"/>
      <c r="K354" s="11"/>
      <c r="L354" s="11"/>
      <c r="M354" s="11"/>
    </row>
    <row r="355" spans="3:13" x14ac:dyDescent="0.25">
      <c r="C355" s="11"/>
      <c r="D355" s="110"/>
      <c r="H355" s="11"/>
      <c r="I355" s="11"/>
      <c r="J355" s="11"/>
      <c r="K355" s="11"/>
      <c r="L355" s="11"/>
      <c r="M355" s="11"/>
    </row>
    <row r="356" spans="3:13" x14ac:dyDescent="0.25">
      <c r="C356" s="11"/>
      <c r="D356" s="110"/>
      <c r="H356" s="11"/>
      <c r="I356" s="11"/>
      <c r="J356" s="11"/>
      <c r="K356" s="11"/>
      <c r="L356" s="11"/>
      <c r="M356" s="11"/>
    </row>
    <row r="357" spans="3:13" x14ac:dyDescent="0.25">
      <c r="C357" s="11"/>
      <c r="D357" s="110"/>
      <c r="H357" s="11"/>
      <c r="I357" s="11"/>
      <c r="J357" s="11"/>
      <c r="K357" s="11"/>
      <c r="L357" s="11"/>
      <c r="M357" s="11"/>
    </row>
    <row r="358" spans="3:13" x14ac:dyDescent="0.25">
      <c r="C358" s="11"/>
      <c r="D358" s="110"/>
      <c r="H358" s="11"/>
      <c r="I358" s="11"/>
      <c r="J358" s="11"/>
      <c r="K358" s="11"/>
      <c r="L358" s="11"/>
      <c r="M358" s="11"/>
    </row>
    <row r="359" spans="3:13" x14ac:dyDescent="0.25">
      <c r="C359" s="11"/>
      <c r="D359" s="110"/>
      <c r="H359" s="11"/>
      <c r="I359" s="11"/>
      <c r="J359" s="11"/>
      <c r="K359" s="11"/>
      <c r="L359" s="11"/>
      <c r="M359" s="11"/>
    </row>
    <row r="360" spans="3:13" x14ac:dyDescent="0.25">
      <c r="C360" s="11"/>
      <c r="D360" s="110"/>
      <c r="H360" s="11"/>
      <c r="I360" s="11"/>
      <c r="J360" s="11"/>
      <c r="K360" s="11"/>
      <c r="L360" s="11"/>
      <c r="M360" s="11"/>
    </row>
    <row r="361" spans="3:13" x14ac:dyDescent="0.25">
      <c r="C361" s="11"/>
      <c r="D361" s="110"/>
      <c r="H361" s="11"/>
      <c r="I361" s="11"/>
      <c r="J361" s="11"/>
      <c r="K361" s="11"/>
      <c r="L361" s="11"/>
      <c r="M361" s="11"/>
    </row>
    <row r="362" spans="3:13" x14ac:dyDescent="0.25">
      <c r="C362" s="11"/>
      <c r="D362" s="110"/>
      <c r="H362" s="11"/>
      <c r="I362" s="11"/>
      <c r="J362" s="11"/>
      <c r="K362" s="11"/>
      <c r="L362" s="11"/>
      <c r="M362" s="11"/>
    </row>
    <row r="363" spans="3:13" x14ac:dyDescent="0.25">
      <c r="C363" s="11"/>
      <c r="D363" s="110"/>
      <c r="H363" s="11"/>
      <c r="I363" s="11"/>
      <c r="J363" s="11"/>
      <c r="K363" s="11"/>
      <c r="L363" s="11"/>
      <c r="M363" s="11"/>
    </row>
    <row r="364" spans="3:13" x14ac:dyDescent="0.25">
      <c r="C364" s="11"/>
      <c r="D364" s="110"/>
      <c r="H364" s="11"/>
      <c r="I364" s="11"/>
      <c r="J364" s="11"/>
      <c r="K364" s="11"/>
      <c r="L364" s="11"/>
      <c r="M364" s="11"/>
    </row>
    <row r="365" spans="3:13" x14ac:dyDescent="0.25">
      <c r="C365" s="11"/>
      <c r="D365" s="110"/>
      <c r="H365" s="11"/>
      <c r="I365" s="11"/>
      <c r="J365" s="11"/>
      <c r="K365" s="11"/>
      <c r="L365" s="11"/>
      <c r="M365" s="11"/>
    </row>
    <row r="366" spans="3:13" x14ac:dyDescent="0.25">
      <c r="C366" s="11"/>
      <c r="D366" s="110"/>
      <c r="H366" s="11"/>
      <c r="I366" s="11"/>
      <c r="J366" s="11"/>
      <c r="K366" s="11"/>
      <c r="L366" s="11"/>
      <c r="M366" s="11"/>
    </row>
    <row r="367" spans="3:13" x14ac:dyDescent="0.25">
      <c r="C367" s="11"/>
      <c r="D367" s="110"/>
      <c r="H367" s="11"/>
      <c r="I367" s="11"/>
      <c r="J367" s="11"/>
      <c r="K367" s="11"/>
      <c r="L367" s="11"/>
      <c r="M367" s="11"/>
    </row>
    <row r="368" spans="3:13" x14ac:dyDescent="0.25">
      <c r="C368" s="11"/>
      <c r="D368" s="110"/>
      <c r="H368" s="11"/>
      <c r="I368" s="11"/>
      <c r="J368" s="11"/>
      <c r="K368" s="11"/>
      <c r="L368" s="11"/>
      <c r="M368" s="11"/>
    </row>
    <row r="369" spans="2:13" x14ac:dyDescent="0.25">
      <c r="C369" s="11"/>
      <c r="D369" s="110"/>
      <c r="H369" s="11"/>
      <c r="I369" s="11"/>
      <c r="J369" s="11"/>
      <c r="K369" s="11"/>
      <c r="L369" s="11"/>
      <c r="M369" s="11"/>
    </row>
    <row r="370" spans="2:13" x14ac:dyDescent="0.25">
      <c r="C370" s="11"/>
      <c r="D370" s="110"/>
      <c r="H370" s="11"/>
      <c r="I370" s="11"/>
      <c r="J370" s="11"/>
      <c r="K370" s="11"/>
      <c r="L370" s="11"/>
      <c r="M370" s="11"/>
    </row>
    <row r="371" spans="2:13" x14ac:dyDescent="0.25">
      <c r="C371" s="11"/>
      <c r="D371" s="110"/>
      <c r="H371" s="11"/>
      <c r="I371" s="11"/>
      <c r="J371" s="11"/>
      <c r="K371" s="11"/>
      <c r="L371" s="11"/>
      <c r="M371" s="11"/>
    </row>
    <row r="372" spans="2:13" x14ac:dyDescent="0.25">
      <c r="C372" s="11"/>
      <c r="D372" s="110"/>
      <c r="H372" s="11"/>
      <c r="I372" s="11"/>
      <c r="J372" s="11"/>
      <c r="K372" s="11"/>
      <c r="L372" s="11"/>
      <c r="M372" s="11"/>
    </row>
    <row r="373" spans="2:13" x14ac:dyDescent="0.25">
      <c r="C373" s="11"/>
      <c r="D373" s="110"/>
      <c r="H373" s="11"/>
      <c r="I373" s="11"/>
      <c r="J373" s="11"/>
      <c r="K373" s="11"/>
      <c r="L373" s="11"/>
      <c r="M373" s="11"/>
    </row>
    <row r="374" spans="2:13" x14ac:dyDescent="0.25">
      <c r="C374" s="11"/>
      <c r="D374" s="110"/>
      <c r="H374" s="11"/>
      <c r="I374" s="11"/>
      <c r="J374" s="11"/>
      <c r="K374" s="11"/>
      <c r="L374" s="11"/>
      <c r="M374" s="11"/>
    </row>
    <row r="375" spans="2:13" x14ac:dyDescent="0.25">
      <c r="C375" s="11"/>
      <c r="D375" s="110"/>
      <c r="H375" s="11"/>
      <c r="I375" s="11"/>
      <c r="J375" s="11"/>
      <c r="K375" s="11"/>
      <c r="L375" s="11"/>
      <c r="M375" s="11"/>
    </row>
    <row r="376" spans="2:13" x14ac:dyDescent="0.25">
      <c r="C376" s="11"/>
      <c r="D376" s="110"/>
      <c r="H376" s="11"/>
      <c r="I376" s="11"/>
      <c r="J376" s="11"/>
      <c r="K376" s="11"/>
      <c r="L376" s="11"/>
      <c r="M376" s="11"/>
    </row>
    <row r="377" spans="2:13" x14ac:dyDescent="0.25">
      <c r="C377" s="11"/>
      <c r="D377" s="110"/>
      <c r="H377" s="11"/>
      <c r="I377" s="11"/>
      <c r="J377" s="11"/>
      <c r="K377" s="11"/>
      <c r="L377" s="11"/>
      <c r="M377" s="11"/>
    </row>
    <row r="378" spans="2:13" x14ac:dyDescent="0.25">
      <c r="C378" s="11"/>
      <c r="D378" s="110"/>
      <c r="H378" s="11"/>
      <c r="I378" s="11"/>
      <c r="J378" s="11"/>
      <c r="K378" s="11"/>
      <c r="L378" s="11"/>
      <c r="M378" s="11"/>
    </row>
    <row r="379" spans="2:13" x14ac:dyDescent="0.25">
      <c r="C379" s="11"/>
      <c r="D379" s="110"/>
      <c r="H379" s="11"/>
      <c r="I379" s="11"/>
      <c r="J379" s="11"/>
      <c r="K379" s="11"/>
      <c r="L379" s="11"/>
      <c r="M379" s="11"/>
    </row>
    <row r="380" spans="2:13" x14ac:dyDescent="0.25">
      <c r="C380" s="11"/>
      <c r="D380" s="110"/>
      <c r="H380" s="11"/>
      <c r="I380" s="11"/>
      <c r="J380" s="11"/>
      <c r="K380" s="11"/>
      <c r="L380" s="11"/>
      <c r="M380" s="11"/>
    </row>
    <row r="381" spans="2:13" x14ac:dyDescent="0.25">
      <c r="C381" s="11"/>
      <c r="D381" s="110"/>
      <c r="H381" s="11"/>
      <c r="I381" s="11"/>
      <c r="J381" s="11"/>
      <c r="K381" s="11"/>
      <c r="L381" s="11"/>
      <c r="M381" s="11"/>
    </row>
    <row r="382" spans="2:13" x14ac:dyDescent="0.25">
      <c r="C382" s="11"/>
      <c r="D382" s="110"/>
      <c r="H382" s="11"/>
      <c r="I382" s="11"/>
      <c r="J382" s="11"/>
      <c r="K382" s="11"/>
      <c r="L382" s="11"/>
      <c r="M382" s="11"/>
    </row>
    <row r="383" spans="2:13" s="11" customFormat="1" ht="12.75" x14ac:dyDescent="0.2">
      <c r="B383" s="12"/>
      <c r="D383" s="110"/>
    </row>
    <row r="384" spans="2:13" s="11" customFormat="1" ht="12.75" x14ac:dyDescent="0.2">
      <c r="B384" s="12"/>
      <c r="D384" s="110"/>
    </row>
    <row r="385" spans="2:4" s="11" customFormat="1" ht="12.75" x14ac:dyDescent="0.2">
      <c r="B385" s="12"/>
      <c r="D385" s="110"/>
    </row>
    <row r="386" spans="2:4" s="11" customFormat="1" ht="12.75" x14ac:dyDescent="0.2">
      <c r="B386" s="12"/>
      <c r="D386" s="110"/>
    </row>
    <row r="387" spans="2:4" s="11" customFormat="1" ht="12.75" x14ac:dyDescent="0.2">
      <c r="B387" s="12"/>
      <c r="D387" s="110"/>
    </row>
    <row r="388" spans="2:4" s="11" customFormat="1" ht="12.75" x14ac:dyDescent="0.2">
      <c r="B388" s="12"/>
      <c r="D388" s="110"/>
    </row>
    <row r="389" spans="2:4" s="11" customFormat="1" ht="12.75" x14ac:dyDescent="0.2">
      <c r="B389" s="12"/>
      <c r="D389" s="110"/>
    </row>
    <row r="390" spans="2:4" s="11" customFormat="1" ht="12.75" x14ac:dyDescent="0.2">
      <c r="B390" s="12"/>
      <c r="D390" s="110"/>
    </row>
    <row r="391" spans="2:4" s="11" customFormat="1" ht="12.75" x14ac:dyDescent="0.2">
      <c r="B391" s="12"/>
      <c r="D391" s="110"/>
    </row>
    <row r="392" spans="2:4" s="11" customFormat="1" ht="12.75" x14ac:dyDescent="0.2">
      <c r="B392" s="12"/>
      <c r="D392" s="110"/>
    </row>
    <row r="393" spans="2:4" s="11" customFormat="1" ht="12.75" x14ac:dyDescent="0.2">
      <c r="B393" s="12"/>
      <c r="D393" s="110"/>
    </row>
    <row r="394" spans="2:4" s="11" customFormat="1" ht="12.75" x14ac:dyDescent="0.2">
      <c r="B394" s="12"/>
      <c r="D394" s="110"/>
    </row>
    <row r="395" spans="2:4" s="11" customFormat="1" ht="12.75" x14ac:dyDescent="0.2">
      <c r="B395" s="12"/>
      <c r="D395" s="110"/>
    </row>
    <row r="396" spans="2:4" s="11" customFormat="1" ht="12.75" x14ac:dyDescent="0.2">
      <c r="B396" s="12"/>
      <c r="D396" s="110"/>
    </row>
    <row r="397" spans="2:4" s="11" customFormat="1" ht="12.75" x14ac:dyDescent="0.2">
      <c r="B397" s="12"/>
      <c r="D397" s="110"/>
    </row>
    <row r="398" spans="2:4" s="11" customFormat="1" ht="12.75" x14ac:dyDescent="0.2">
      <c r="B398" s="12"/>
      <c r="D398" s="110"/>
    </row>
    <row r="399" spans="2:4" s="11" customFormat="1" ht="12.75" x14ac:dyDescent="0.2">
      <c r="B399" s="12"/>
      <c r="D399" s="110"/>
    </row>
    <row r="400" spans="2:4" s="11" customFormat="1" ht="12.75" x14ac:dyDescent="0.2">
      <c r="B400" s="12"/>
      <c r="D400" s="110"/>
    </row>
    <row r="401" spans="2:4" s="11" customFormat="1" ht="12.75" x14ac:dyDescent="0.2">
      <c r="B401" s="12"/>
      <c r="D401" s="110"/>
    </row>
    <row r="402" spans="2:4" s="11" customFormat="1" ht="12.75" x14ac:dyDescent="0.2">
      <c r="B402" s="12"/>
      <c r="D402" s="110"/>
    </row>
    <row r="403" spans="2:4" s="11" customFormat="1" ht="12.75" x14ac:dyDescent="0.2">
      <c r="B403" s="12"/>
      <c r="D403" s="110"/>
    </row>
    <row r="404" spans="2:4" s="11" customFormat="1" ht="12.75" x14ac:dyDescent="0.2">
      <c r="B404" s="12"/>
      <c r="D404" s="110"/>
    </row>
    <row r="405" spans="2:4" s="11" customFormat="1" ht="12.75" x14ac:dyDescent="0.2">
      <c r="B405" s="12"/>
      <c r="D405" s="110"/>
    </row>
    <row r="406" spans="2:4" s="11" customFormat="1" ht="12.75" x14ac:dyDescent="0.2">
      <c r="B406" s="12"/>
      <c r="D406" s="110"/>
    </row>
    <row r="407" spans="2:4" s="11" customFormat="1" ht="12.75" x14ac:dyDescent="0.2">
      <c r="B407" s="12"/>
      <c r="D407" s="110"/>
    </row>
    <row r="408" spans="2:4" s="11" customFormat="1" ht="12.75" x14ac:dyDescent="0.2">
      <c r="B408" s="12"/>
      <c r="D408" s="110"/>
    </row>
    <row r="409" spans="2:4" s="11" customFormat="1" ht="12.75" x14ac:dyDescent="0.2">
      <c r="B409" s="12"/>
      <c r="D409" s="110"/>
    </row>
    <row r="410" spans="2:4" s="11" customFormat="1" ht="12.75" x14ac:dyDescent="0.2">
      <c r="B410" s="12"/>
      <c r="D410" s="110"/>
    </row>
    <row r="411" spans="2:4" s="11" customFormat="1" ht="12.75" x14ac:dyDescent="0.2">
      <c r="B411" s="12"/>
      <c r="D411" s="110"/>
    </row>
    <row r="412" spans="2:4" s="11" customFormat="1" ht="12.75" x14ac:dyDescent="0.2">
      <c r="B412" s="12"/>
      <c r="D412" s="110"/>
    </row>
    <row r="413" spans="2:4" s="11" customFormat="1" ht="12.75" x14ac:dyDescent="0.2">
      <c r="B413" s="12"/>
      <c r="D413" s="110"/>
    </row>
    <row r="414" spans="2:4" s="11" customFormat="1" ht="12.75" x14ac:dyDescent="0.2">
      <c r="B414" s="12"/>
      <c r="D414" s="110"/>
    </row>
    <row r="415" spans="2:4" s="11" customFormat="1" ht="12.75" x14ac:dyDescent="0.2">
      <c r="B415" s="12"/>
      <c r="D415" s="110"/>
    </row>
    <row r="416" spans="2:4" s="11" customFormat="1" ht="12.75" x14ac:dyDescent="0.2">
      <c r="B416" s="12"/>
      <c r="D416" s="110"/>
    </row>
    <row r="417" spans="2:4" s="11" customFormat="1" ht="12.75" x14ac:dyDescent="0.2">
      <c r="B417" s="12"/>
      <c r="D417" s="110"/>
    </row>
    <row r="418" spans="2:4" s="11" customFormat="1" ht="12.75" x14ac:dyDescent="0.2">
      <c r="B418" s="12"/>
      <c r="D418" s="110"/>
    </row>
    <row r="419" spans="2:4" s="11" customFormat="1" ht="12.75" x14ac:dyDescent="0.2">
      <c r="B419" s="12"/>
      <c r="D419" s="110"/>
    </row>
    <row r="420" spans="2:4" s="11" customFormat="1" ht="12.75" x14ac:dyDescent="0.2">
      <c r="B420" s="12"/>
      <c r="D420" s="110"/>
    </row>
    <row r="421" spans="2:4" s="11" customFormat="1" ht="12.75" x14ac:dyDescent="0.2">
      <c r="B421" s="12"/>
      <c r="D421" s="110"/>
    </row>
    <row r="422" spans="2:4" s="11" customFormat="1" ht="12.75" x14ac:dyDescent="0.2">
      <c r="B422" s="12"/>
      <c r="D422" s="110"/>
    </row>
    <row r="423" spans="2:4" s="11" customFormat="1" ht="12.75" x14ac:dyDescent="0.2">
      <c r="B423" s="12"/>
      <c r="D423" s="110"/>
    </row>
    <row r="424" spans="2:4" s="11" customFormat="1" ht="12.75" x14ac:dyDescent="0.2">
      <c r="B424" s="12"/>
      <c r="D424" s="110"/>
    </row>
    <row r="425" spans="2:4" s="11" customFormat="1" ht="12.75" x14ac:dyDescent="0.2">
      <c r="B425" s="12"/>
      <c r="D425" s="110"/>
    </row>
    <row r="426" spans="2:4" s="11" customFormat="1" ht="12.75" x14ac:dyDescent="0.2">
      <c r="B426" s="12"/>
      <c r="D426" s="110"/>
    </row>
  </sheetData>
  <sheetProtection algorithmName="SHA-512" hashValue="uqemdTs+pvnWAh1/J6JFUjLd8/zyvkSoatxcK1or+LEg+4Xsi1VP8iF0Ad4pUtDoWEX9sGpbaNiLjg9Fn49gvQ==" saltValue="gzXYEvyyKEuAA33292lBWA==" spinCount="100000" sheet="1" selectLockedCells="1" selectUnlockedCells="1"/>
  <pageMargins left="0.78749999999999998" right="0.78749999999999998" top="1.0249999999999999" bottom="1.0249999999999999" header="0.78749999999999998" footer="0.78749999999999998"/>
  <pageSetup paperSize="9" orientation="portrait" horizontalDpi="300" verticalDpi="300" r:id="rId1"/>
  <headerFooter>
    <oddHeader>&amp;C&amp;A</oddHeader>
    <oddFooter>&amp;CPágina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3:AMJ346"/>
  <sheetViews>
    <sheetView topLeftCell="A74" zoomScaleNormal="100" workbookViewId="0">
      <selection activeCell="B93" sqref="B93"/>
    </sheetView>
  </sheetViews>
  <sheetFormatPr baseColWidth="10" defaultColWidth="11.42578125" defaultRowHeight="15" x14ac:dyDescent="0.25"/>
  <cols>
    <col min="1" max="1" width="3.42578125" style="13" customWidth="1"/>
    <col min="2" max="2" width="56.28515625" style="13" customWidth="1"/>
    <col min="3" max="3" width="29.140625" style="224" customWidth="1"/>
    <col min="4" max="5" width="23.7109375" style="224" customWidth="1"/>
    <col min="6" max="9" width="11.42578125" style="13"/>
    <col min="10" max="11" width="0" style="13" hidden="1" customWidth="1"/>
    <col min="12" max="1024" width="11.42578125" style="13"/>
  </cols>
  <sheetData>
    <row r="3" spans="2:11" ht="24.75" customHeight="1" x14ac:dyDescent="0.35">
      <c r="B3" s="137" t="s">
        <v>3</v>
      </c>
      <c r="C3" s="217"/>
      <c r="D3" s="217"/>
      <c r="E3" s="217"/>
    </row>
    <row r="4" spans="2:11" ht="16.5" customHeight="1" x14ac:dyDescent="0.25">
      <c r="B4" s="138" t="s">
        <v>4</v>
      </c>
      <c r="C4" s="218"/>
      <c r="D4" s="218"/>
      <c r="E4" s="218"/>
      <c r="K4" s="13" t="s">
        <v>396</v>
      </c>
    </row>
    <row r="5" spans="2:11" x14ac:dyDescent="0.25">
      <c r="C5" s="259" t="s">
        <v>5</v>
      </c>
      <c r="D5" s="259"/>
      <c r="E5" s="259"/>
    </row>
    <row r="6" spans="2:11" x14ac:dyDescent="0.25">
      <c r="B6" s="139" t="s">
        <v>7</v>
      </c>
      <c r="C6" s="219" t="s">
        <v>8</v>
      </c>
      <c r="D6" s="219" t="s">
        <v>9</v>
      </c>
      <c r="E6" s="219" t="s">
        <v>10</v>
      </c>
      <c r="K6" s="13">
        <v>100</v>
      </c>
    </row>
    <row r="7" spans="2:11" x14ac:dyDescent="0.25">
      <c r="B7" s="140" t="s">
        <v>13</v>
      </c>
      <c r="C7" s="152">
        <v>9.9</v>
      </c>
      <c r="D7" s="152">
        <v>3.8</v>
      </c>
      <c r="E7" s="152">
        <v>0.125</v>
      </c>
      <c r="J7" s="13" t="s">
        <v>69</v>
      </c>
      <c r="K7" s="13">
        <v>95</v>
      </c>
    </row>
    <row r="8" spans="2:11" x14ac:dyDescent="0.25">
      <c r="B8" s="140" t="s">
        <v>15</v>
      </c>
      <c r="C8" s="152">
        <v>11</v>
      </c>
      <c r="D8" s="152">
        <v>6.3</v>
      </c>
      <c r="E8" s="152">
        <v>0.125</v>
      </c>
      <c r="J8" s="13" t="s">
        <v>397</v>
      </c>
      <c r="K8" s="13">
        <v>90</v>
      </c>
    </row>
    <row r="9" spans="2:11" x14ac:dyDescent="0.25">
      <c r="B9" s="140" t="s">
        <v>17</v>
      </c>
      <c r="C9" s="152">
        <v>7.1</v>
      </c>
      <c r="D9" s="152">
        <v>3.6</v>
      </c>
      <c r="E9" s="152">
        <v>0.2</v>
      </c>
      <c r="K9" s="13">
        <v>85</v>
      </c>
    </row>
    <row r="10" spans="2:11" x14ac:dyDescent="0.25">
      <c r="B10" s="140" t="s">
        <v>19</v>
      </c>
      <c r="C10" s="152">
        <v>10</v>
      </c>
      <c r="D10" s="152">
        <v>7</v>
      </c>
      <c r="E10" s="152">
        <v>0.2</v>
      </c>
      <c r="K10" s="13">
        <v>80</v>
      </c>
    </row>
    <row r="11" spans="2:11" x14ac:dyDescent="0.25">
      <c r="B11" s="140" t="s">
        <v>21</v>
      </c>
      <c r="C11" s="152">
        <v>5.0999999999999996</v>
      </c>
      <c r="D11" s="152">
        <v>2.9</v>
      </c>
      <c r="E11" s="152">
        <v>0.2</v>
      </c>
      <c r="K11" s="13">
        <v>75</v>
      </c>
    </row>
    <row r="12" spans="2:11" x14ac:dyDescent="0.25">
      <c r="B12" s="140" t="s">
        <v>23</v>
      </c>
      <c r="C12" s="152">
        <v>7</v>
      </c>
      <c r="D12" s="152">
        <v>3.7</v>
      </c>
      <c r="E12" s="152">
        <v>0.2</v>
      </c>
      <c r="K12" s="13">
        <v>70</v>
      </c>
    </row>
    <row r="13" spans="2:11" x14ac:dyDescent="0.25">
      <c r="B13" s="140" t="s">
        <v>25</v>
      </c>
      <c r="C13" s="152">
        <v>7.5</v>
      </c>
      <c r="D13" s="152">
        <v>3.4</v>
      </c>
      <c r="E13" s="152">
        <v>0.2</v>
      </c>
      <c r="K13" s="13">
        <v>65</v>
      </c>
    </row>
    <row r="14" spans="2:11" x14ac:dyDescent="0.25">
      <c r="B14" s="140" t="s">
        <v>27</v>
      </c>
      <c r="C14" s="152">
        <v>6.8</v>
      </c>
      <c r="D14" s="152">
        <v>3.1</v>
      </c>
      <c r="E14" s="152">
        <v>0.2</v>
      </c>
      <c r="K14" s="13">
        <v>60</v>
      </c>
    </row>
    <row r="15" spans="2:11" x14ac:dyDescent="0.25">
      <c r="B15" s="140" t="s">
        <v>29</v>
      </c>
      <c r="C15" s="152">
        <v>4.3</v>
      </c>
      <c r="D15" s="152">
        <v>2</v>
      </c>
      <c r="E15" s="152">
        <v>0.2</v>
      </c>
      <c r="K15" s="13">
        <v>55</v>
      </c>
    </row>
    <row r="16" spans="2:11" x14ac:dyDescent="0.25">
      <c r="B16" s="140" t="s">
        <v>31</v>
      </c>
      <c r="C16" s="152">
        <v>2.5</v>
      </c>
      <c r="D16" s="152">
        <v>1.1000000000000001</v>
      </c>
      <c r="E16" s="152">
        <v>0</v>
      </c>
      <c r="K16" s="13">
        <v>50</v>
      </c>
    </row>
    <row r="17" spans="2:11" x14ac:dyDescent="0.25">
      <c r="B17" s="140" t="s">
        <v>33</v>
      </c>
      <c r="C17" s="152">
        <v>3.4</v>
      </c>
      <c r="D17" s="152">
        <v>1.8</v>
      </c>
      <c r="E17" s="152">
        <v>0.2</v>
      </c>
      <c r="K17" s="13">
        <v>45</v>
      </c>
    </row>
    <row r="18" spans="2:11" x14ac:dyDescent="0.25">
      <c r="B18" s="140" t="s">
        <v>35</v>
      </c>
      <c r="C18" s="152">
        <v>4.4000000000000004</v>
      </c>
      <c r="D18" s="152">
        <v>2.8</v>
      </c>
      <c r="E18" s="152">
        <v>0.2</v>
      </c>
      <c r="K18" s="13">
        <v>40</v>
      </c>
    </row>
    <row r="19" spans="2:11" x14ac:dyDescent="0.25">
      <c r="B19" s="140" t="s">
        <v>47</v>
      </c>
      <c r="C19" s="152">
        <v>1.1000000000000001</v>
      </c>
      <c r="D19" s="152">
        <v>0</v>
      </c>
      <c r="E19" s="152">
        <v>0</v>
      </c>
      <c r="K19" s="13">
        <v>35</v>
      </c>
    </row>
    <row r="20" spans="2:11" x14ac:dyDescent="0.25">
      <c r="B20" s="140" t="s">
        <v>37</v>
      </c>
      <c r="C20" s="152">
        <v>5.3</v>
      </c>
      <c r="D20" s="152">
        <v>2.9</v>
      </c>
      <c r="E20" s="152">
        <v>0.2</v>
      </c>
      <c r="K20" s="13">
        <v>30</v>
      </c>
    </row>
    <row r="21" spans="2:11" x14ac:dyDescent="0.25">
      <c r="B21" s="140" t="s">
        <v>39</v>
      </c>
      <c r="C21" s="152">
        <v>2</v>
      </c>
      <c r="D21" s="152">
        <v>0.8</v>
      </c>
      <c r="E21" s="152">
        <v>0</v>
      </c>
      <c r="K21" s="13">
        <v>25</v>
      </c>
    </row>
    <row r="22" spans="2:11" x14ac:dyDescent="0.25">
      <c r="B22" s="141" t="s">
        <v>41</v>
      </c>
      <c r="C22" s="151">
        <v>3.5</v>
      </c>
      <c r="D22" s="151">
        <v>2</v>
      </c>
      <c r="E22" s="151">
        <v>0</v>
      </c>
      <c r="K22" s="13">
        <v>20</v>
      </c>
    </row>
    <row r="23" spans="2:11" x14ac:dyDescent="0.25">
      <c r="B23" s="11"/>
      <c r="C23" s="220"/>
      <c r="D23" s="220"/>
      <c r="E23" s="220"/>
      <c r="K23" s="13">
        <v>15</v>
      </c>
    </row>
    <row r="24" spans="2:11" ht="16.5" customHeight="1" x14ac:dyDescent="0.25">
      <c r="B24" s="138" t="s">
        <v>48</v>
      </c>
      <c r="C24" s="218"/>
      <c r="D24" s="218"/>
      <c r="E24" s="218"/>
      <c r="K24" s="13">
        <v>10</v>
      </c>
    </row>
    <row r="25" spans="2:11" x14ac:dyDescent="0.25">
      <c r="C25" s="259" t="s">
        <v>5</v>
      </c>
      <c r="D25" s="259"/>
      <c r="E25" s="259"/>
      <c r="K25" s="13">
        <v>5</v>
      </c>
    </row>
    <row r="26" spans="2:11" x14ac:dyDescent="0.25">
      <c r="B26" s="139" t="s">
        <v>7</v>
      </c>
      <c r="C26" s="219" t="s">
        <v>8</v>
      </c>
      <c r="D26" s="219" t="s">
        <v>9</v>
      </c>
      <c r="E26" s="219" t="s">
        <v>10</v>
      </c>
      <c r="K26" s="13">
        <v>0</v>
      </c>
    </row>
    <row r="27" spans="2:11" x14ac:dyDescent="0.25">
      <c r="B27" s="140" t="s">
        <v>13</v>
      </c>
      <c r="C27" s="152">
        <v>20.6</v>
      </c>
      <c r="D27" s="152">
        <v>1.1000000000000001</v>
      </c>
      <c r="E27" s="152">
        <v>0</v>
      </c>
    </row>
    <row r="28" spans="2:11" x14ac:dyDescent="0.25">
      <c r="B28" s="140" t="s">
        <v>15</v>
      </c>
      <c r="C28" s="152">
        <v>25.4</v>
      </c>
      <c r="D28" s="152">
        <v>2.8</v>
      </c>
      <c r="E28" s="152">
        <v>0</v>
      </c>
    </row>
    <row r="29" spans="2:11" x14ac:dyDescent="0.25">
      <c r="B29" s="140" t="s">
        <v>17</v>
      </c>
      <c r="C29" s="152">
        <v>18</v>
      </c>
      <c r="D29" s="152">
        <v>1.8</v>
      </c>
      <c r="E29" s="152">
        <v>0</v>
      </c>
    </row>
    <row r="30" spans="2:11" x14ac:dyDescent="0.25">
      <c r="B30" s="140" t="s">
        <v>19</v>
      </c>
      <c r="C30" s="152">
        <v>24.5</v>
      </c>
      <c r="D30" s="152">
        <v>2.2000000000000002</v>
      </c>
      <c r="E30" s="152">
        <v>0</v>
      </c>
    </row>
    <row r="31" spans="2:11" x14ac:dyDescent="0.25">
      <c r="B31" s="140" t="s">
        <v>21</v>
      </c>
      <c r="C31" s="152">
        <v>13.8</v>
      </c>
      <c r="D31" s="152">
        <v>0.9</v>
      </c>
      <c r="E31" s="152">
        <v>0</v>
      </c>
    </row>
    <row r="32" spans="2:11" x14ac:dyDescent="0.25">
      <c r="B32" s="140" t="s">
        <v>23</v>
      </c>
      <c r="C32" s="152">
        <v>17</v>
      </c>
      <c r="D32" s="152">
        <v>1.1000000000000001</v>
      </c>
      <c r="E32" s="152">
        <v>0</v>
      </c>
    </row>
    <row r="33" spans="2:5" x14ac:dyDescent="0.25">
      <c r="B33" s="140" t="s">
        <v>25</v>
      </c>
      <c r="C33" s="152">
        <v>17.100000000000001</v>
      </c>
      <c r="D33" s="152">
        <v>2.1</v>
      </c>
      <c r="E33" s="152">
        <v>0</v>
      </c>
    </row>
    <row r="34" spans="2:5" x14ac:dyDescent="0.25">
      <c r="B34" s="140" t="s">
        <v>27</v>
      </c>
      <c r="C34" s="152">
        <v>16.100000000000001</v>
      </c>
      <c r="D34" s="152">
        <v>1.5</v>
      </c>
      <c r="E34" s="152">
        <v>0</v>
      </c>
    </row>
    <row r="35" spans="2:5" x14ac:dyDescent="0.25">
      <c r="B35" s="140" t="s">
        <v>29</v>
      </c>
      <c r="C35" s="152">
        <v>12</v>
      </c>
      <c r="D35" s="152">
        <v>1</v>
      </c>
      <c r="E35" s="152">
        <v>0</v>
      </c>
    </row>
    <row r="36" spans="2:5" x14ac:dyDescent="0.25">
      <c r="B36" s="140" t="s">
        <v>31</v>
      </c>
      <c r="C36" s="152">
        <v>7.3</v>
      </c>
      <c r="D36" s="152">
        <v>1.3</v>
      </c>
      <c r="E36" s="152">
        <v>0</v>
      </c>
    </row>
    <row r="37" spans="2:5" x14ac:dyDescent="0.25">
      <c r="B37" s="140" t="s">
        <v>33</v>
      </c>
      <c r="C37" s="152">
        <v>8.6999999999999993</v>
      </c>
      <c r="D37" s="152">
        <v>1.1000000000000001</v>
      </c>
      <c r="E37" s="152">
        <v>0</v>
      </c>
    </row>
    <row r="38" spans="2:5" x14ac:dyDescent="0.25">
      <c r="B38" s="140" t="s">
        <v>35</v>
      </c>
      <c r="C38" s="152">
        <v>9.6999999999999993</v>
      </c>
      <c r="D38" s="152">
        <v>2.1</v>
      </c>
      <c r="E38" s="152">
        <v>0</v>
      </c>
    </row>
    <row r="39" spans="2:5" x14ac:dyDescent="0.25">
      <c r="B39" s="140" t="s">
        <v>47</v>
      </c>
      <c r="C39" s="152">
        <v>2.1</v>
      </c>
      <c r="D39" s="152">
        <v>0.5</v>
      </c>
      <c r="E39" s="152">
        <v>0</v>
      </c>
    </row>
    <row r="40" spans="2:5" x14ac:dyDescent="0.25">
      <c r="B40" s="140" t="s">
        <v>37</v>
      </c>
      <c r="C40" s="152">
        <v>14.8</v>
      </c>
      <c r="D40" s="152">
        <v>1.9</v>
      </c>
      <c r="E40" s="152">
        <v>0</v>
      </c>
    </row>
    <row r="41" spans="2:5" x14ac:dyDescent="0.25">
      <c r="B41" s="140" t="s">
        <v>39</v>
      </c>
      <c r="C41" s="152">
        <v>5.5</v>
      </c>
      <c r="D41" s="152">
        <v>1.5</v>
      </c>
      <c r="E41" s="152">
        <v>0</v>
      </c>
    </row>
    <row r="42" spans="2:5" x14ac:dyDescent="0.25">
      <c r="B42" s="141" t="s">
        <v>41</v>
      </c>
      <c r="C42" s="152">
        <v>9</v>
      </c>
      <c r="D42" s="152">
        <v>4</v>
      </c>
      <c r="E42" s="152">
        <v>0</v>
      </c>
    </row>
    <row r="43" spans="2:5" x14ac:dyDescent="0.25">
      <c r="B43" s="11"/>
      <c r="C43" s="220"/>
      <c r="D43" s="220"/>
      <c r="E43" s="220"/>
    </row>
    <row r="44" spans="2:5" ht="16.5" customHeight="1" x14ac:dyDescent="0.25">
      <c r="B44" s="138" t="s">
        <v>65</v>
      </c>
      <c r="C44" s="218"/>
      <c r="D44" s="218"/>
      <c r="E44" s="218"/>
    </row>
    <row r="45" spans="2:5" x14ac:dyDescent="0.25">
      <c r="C45" s="259" t="s">
        <v>5</v>
      </c>
      <c r="D45" s="259"/>
      <c r="E45" s="259"/>
    </row>
    <row r="46" spans="2:5" x14ac:dyDescent="0.25">
      <c r="B46" s="139" t="s">
        <v>66</v>
      </c>
      <c r="C46" s="219" t="s">
        <v>8</v>
      </c>
      <c r="D46" s="219" t="s">
        <v>9</v>
      </c>
      <c r="E46" s="219" t="s">
        <v>10</v>
      </c>
    </row>
    <row r="47" spans="2:5" x14ac:dyDescent="0.25">
      <c r="B47" s="140" t="s">
        <v>639</v>
      </c>
      <c r="C47" s="152">
        <v>162</v>
      </c>
      <c r="D47" s="152">
        <v>27</v>
      </c>
      <c r="E47" s="152">
        <v>0</v>
      </c>
    </row>
    <row r="48" spans="2:5" x14ac:dyDescent="0.25">
      <c r="B48" s="140" t="s">
        <v>398</v>
      </c>
      <c r="C48" s="152">
        <v>0.5</v>
      </c>
      <c r="D48" s="152">
        <v>0</v>
      </c>
      <c r="E48" s="152">
        <v>0</v>
      </c>
    </row>
    <row r="49" spans="2:5" x14ac:dyDescent="0.25">
      <c r="B49" s="140" t="s">
        <v>399</v>
      </c>
      <c r="C49" s="152">
        <v>76</v>
      </c>
      <c r="D49" s="152">
        <v>12.1</v>
      </c>
      <c r="E49" s="152">
        <v>2.1</v>
      </c>
    </row>
    <row r="50" spans="2:5" x14ac:dyDescent="0.25">
      <c r="B50" s="140" t="s">
        <v>400</v>
      </c>
      <c r="C50" s="152">
        <v>2.16</v>
      </c>
      <c r="D50" s="152">
        <v>0</v>
      </c>
      <c r="E50" s="152">
        <v>0.02</v>
      </c>
    </row>
    <row r="51" spans="2:5" x14ac:dyDescent="0.25">
      <c r="B51" s="140" t="s">
        <v>401</v>
      </c>
      <c r="C51" s="152">
        <v>16.600000000000001</v>
      </c>
      <c r="D51" s="152">
        <v>0.5</v>
      </c>
      <c r="E51" s="152">
        <v>4.5</v>
      </c>
    </row>
    <row r="52" spans="2:5" x14ac:dyDescent="0.25">
      <c r="B52" s="140" t="s">
        <v>402</v>
      </c>
      <c r="C52" s="152">
        <v>6.5</v>
      </c>
      <c r="D52" s="152">
        <v>0</v>
      </c>
      <c r="E52" s="152">
        <v>1.07</v>
      </c>
    </row>
    <row r="53" spans="2:5" x14ac:dyDescent="0.25">
      <c r="B53" s="140" t="s">
        <v>403</v>
      </c>
      <c r="C53" s="152">
        <v>2.19</v>
      </c>
      <c r="D53" s="152">
        <v>0</v>
      </c>
      <c r="E53" s="152">
        <v>0.74</v>
      </c>
    </row>
    <row r="54" spans="2:5" x14ac:dyDescent="0.25">
      <c r="B54" s="140" t="s">
        <v>404</v>
      </c>
      <c r="C54" s="152">
        <v>10.199999999999999</v>
      </c>
      <c r="D54" s="152">
        <v>0</v>
      </c>
      <c r="E54" s="152">
        <v>0</v>
      </c>
    </row>
    <row r="55" spans="2:5" x14ac:dyDescent="0.25">
      <c r="B55" s="140" t="s">
        <v>405</v>
      </c>
      <c r="C55" s="152">
        <v>61.3</v>
      </c>
      <c r="D55" s="152">
        <v>20.3</v>
      </c>
      <c r="E55" s="152">
        <v>9</v>
      </c>
    </row>
    <row r="56" spans="2:5" x14ac:dyDescent="0.25">
      <c r="B56" s="140" t="s">
        <v>406</v>
      </c>
      <c r="C56" s="152">
        <v>33</v>
      </c>
      <c r="D56" s="152">
        <v>8</v>
      </c>
      <c r="E56" s="152">
        <v>2</v>
      </c>
    </row>
    <row r="57" spans="2:5" x14ac:dyDescent="0.25">
      <c r="B57" s="140" t="s">
        <v>407</v>
      </c>
      <c r="C57" s="152">
        <v>3.6</v>
      </c>
      <c r="D57" s="152">
        <v>1.4</v>
      </c>
      <c r="E57" s="152">
        <v>0.2</v>
      </c>
    </row>
    <row r="58" spans="2:5" x14ac:dyDescent="0.25">
      <c r="B58" s="140" t="s">
        <v>408</v>
      </c>
      <c r="C58" s="152">
        <v>28.2</v>
      </c>
      <c r="D58" s="152">
        <v>6.2</v>
      </c>
      <c r="E58" s="152">
        <v>0</v>
      </c>
    </row>
    <row r="59" spans="2:5" x14ac:dyDescent="0.25">
      <c r="B59" s="140" t="s">
        <v>409</v>
      </c>
      <c r="C59" s="152">
        <v>17.5</v>
      </c>
      <c r="D59" s="152">
        <v>7</v>
      </c>
      <c r="E59" s="152">
        <v>11</v>
      </c>
    </row>
    <row r="60" spans="2:5" x14ac:dyDescent="0.25">
      <c r="B60" s="140" t="s">
        <v>410</v>
      </c>
      <c r="C60" s="152">
        <v>25.5</v>
      </c>
      <c r="D60" s="152">
        <v>18.8</v>
      </c>
      <c r="E60" s="152">
        <v>1.5</v>
      </c>
    </row>
    <row r="61" spans="2:5" x14ac:dyDescent="0.25">
      <c r="B61" s="140" t="s">
        <v>411</v>
      </c>
      <c r="C61" s="152">
        <v>37.799999999999997</v>
      </c>
      <c r="D61" s="152">
        <v>0</v>
      </c>
      <c r="E61" s="152">
        <v>0</v>
      </c>
    </row>
    <row r="62" spans="2:5" x14ac:dyDescent="0.25">
      <c r="B62" s="141" t="s">
        <v>82</v>
      </c>
      <c r="C62" s="152">
        <f>SUM(C49,C51,C58:C60,C61)</f>
        <v>201.60000000000002</v>
      </c>
      <c r="D62" s="152">
        <f>SUM(D49,D51,D58:D60,D61)</f>
        <v>44.6</v>
      </c>
      <c r="E62" s="152">
        <f>SUM(E49,E51,E58:E60,E61)</f>
        <v>19.100000000000001</v>
      </c>
    </row>
    <row r="63" spans="2:5" x14ac:dyDescent="0.25">
      <c r="B63" s="11"/>
      <c r="C63" s="220"/>
      <c r="D63" s="220"/>
      <c r="E63" s="220"/>
    </row>
    <row r="64" spans="2:5" ht="24.75" customHeight="1" x14ac:dyDescent="0.35">
      <c r="B64" s="142" t="s">
        <v>86</v>
      </c>
      <c r="C64" s="221"/>
      <c r="D64" s="221"/>
      <c r="E64" s="221"/>
    </row>
    <row r="65" spans="2:5" ht="16.5" customHeight="1" x14ac:dyDescent="0.25">
      <c r="B65" s="143" t="s">
        <v>87</v>
      </c>
      <c r="C65" s="222"/>
      <c r="D65" s="222"/>
      <c r="E65" s="222"/>
    </row>
    <row r="66" spans="2:5" x14ac:dyDescent="0.25">
      <c r="C66" s="259" t="s">
        <v>88</v>
      </c>
      <c r="D66" s="259"/>
      <c r="E66" s="259"/>
    </row>
    <row r="67" spans="2:5" x14ac:dyDescent="0.25">
      <c r="B67" s="144" t="s">
        <v>89</v>
      </c>
      <c r="C67" s="223" t="s">
        <v>8</v>
      </c>
      <c r="D67" s="223" t="s">
        <v>9</v>
      </c>
      <c r="E67" s="223" t="s">
        <v>10</v>
      </c>
    </row>
    <row r="68" spans="2:5" x14ac:dyDescent="0.25">
      <c r="B68" s="140" t="s">
        <v>92</v>
      </c>
      <c r="C68" s="152">
        <v>0.86</v>
      </c>
      <c r="D68" s="152">
        <v>0.97</v>
      </c>
      <c r="E68" s="152">
        <v>0.25</v>
      </c>
    </row>
    <row r="69" spans="2:5" x14ac:dyDescent="0.25">
      <c r="B69" s="140" t="s">
        <v>94</v>
      </c>
      <c r="C69" s="152">
        <v>1.7999999999999998</v>
      </c>
      <c r="D69" s="152">
        <v>2.98</v>
      </c>
      <c r="E69" s="152">
        <v>0.25</v>
      </c>
    </row>
    <row r="70" spans="2:5" x14ac:dyDescent="0.25">
      <c r="B70" s="140" t="s">
        <v>96</v>
      </c>
      <c r="C70" s="152">
        <v>3.73</v>
      </c>
      <c r="D70" s="152">
        <v>4.1500000000000004</v>
      </c>
      <c r="E70" s="152">
        <v>0.25</v>
      </c>
    </row>
    <row r="71" spans="2:5" x14ac:dyDescent="0.25">
      <c r="B71" s="140" t="s">
        <v>98</v>
      </c>
      <c r="C71" s="152">
        <v>4.46</v>
      </c>
      <c r="D71" s="152">
        <v>2.5499999999999998</v>
      </c>
      <c r="E71" s="152">
        <v>0.25</v>
      </c>
    </row>
    <row r="72" spans="2:5" x14ac:dyDescent="0.25">
      <c r="B72" s="140" t="s">
        <v>100</v>
      </c>
      <c r="C72" s="152">
        <v>7.57</v>
      </c>
      <c r="D72" s="152">
        <v>7.82</v>
      </c>
      <c r="E72" s="152">
        <v>0.25</v>
      </c>
    </row>
    <row r="73" spans="2:5" x14ac:dyDescent="0.25">
      <c r="B73" s="140" t="s">
        <v>102</v>
      </c>
      <c r="C73" s="152">
        <v>6.9700000000000006</v>
      </c>
      <c r="D73" s="152">
        <v>6.62</v>
      </c>
      <c r="E73" s="152">
        <v>0.25</v>
      </c>
    </row>
    <row r="74" spans="2:5" x14ac:dyDescent="0.25">
      <c r="B74" s="140" t="s">
        <v>104</v>
      </c>
      <c r="C74" s="152">
        <v>0.25</v>
      </c>
      <c r="D74" s="152">
        <v>1.25</v>
      </c>
      <c r="E74" s="152"/>
    </row>
    <row r="75" spans="2:5" x14ac:dyDescent="0.25">
      <c r="B75" s="141" t="s">
        <v>106</v>
      </c>
      <c r="C75" s="151">
        <v>0.42</v>
      </c>
      <c r="D75" s="151"/>
      <c r="E75" s="151"/>
    </row>
    <row r="76" spans="2:5" x14ac:dyDescent="0.25">
      <c r="B76" s="11"/>
      <c r="C76" s="220"/>
      <c r="D76" s="220"/>
      <c r="E76" s="220"/>
    </row>
    <row r="77" spans="2:5" ht="16.5" customHeight="1" x14ac:dyDescent="0.25">
      <c r="B77" s="143" t="s">
        <v>108</v>
      </c>
      <c r="C77" s="222"/>
      <c r="D77" s="222"/>
      <c r="E77" s="222"/>
    </row>
    <row r="78" spans="2:5" x14ac:dyDescent="0.25">
      <c r="D78" s="259" t="s">
        <v>109</v>
      </c>
      <c r="E78" s="259"/>
    </row>
    <row r="79" spans="2:5" x14ac:dyDescent="0.25">
      <c r="B79" s="144"/>
      <c r="C79" s="223"/>
      <c r="D79" s="223"/>
      <c r="E79" s="223"/>
    </row>
    <row r="80" spans="2:5" x14ac:dyDescent="0.25">
      <c r="B80" s="141" t="s">
        <v>111</v>
      </c>
      <c r="C80" s="225">
        <v>16</v>
      </c>
      <c r="D80" s="225">
        <v>20</v>
      </c>
      <c r="E80" s="151"/>
    </row>
    <row r="81" spans="2:7" x14ac:dyDescent="0.25">
      <c r="B81" s="11"/>
      <c r="C81" s="220"/>
      <c r="D81" s="220"/>
      <c r="E81" s="220"/>
    </row>
    <row r="82" spans="2:7" ht="16.5" customHeight="1" x14ac:dyDescent="0.25">
      <c r="B82" s="143" t="s">
        <v>112</v>
      </c>
      <c r="C82" s="222"/>
      <c r="D82" s="222"/>
      <c r="E82" s="222"/>
    </row>
    <row r="83" spans="2:7" x14ac:dyDescent="0.25">
      <c r="C83" s="259" t="s">
        <v>88</v>
      </c>
      <c r="D83" s="259"/>
      <c r="E83" s="259"/>
    </row>
    <row r="84" spans="2:7" x14ac:dyDescent="0.25">
      <c r="B84" s="144" t="s">
        <v>113</v>
      </c>
      <c r="C84" s="223" t="s">
        <v>8</v>
      </c>
      <c r="D84" s="223" t="s">
        <v>9</v>
      </c>
      <c r="E84" s="223" t="s">
        <v>10</v>
      </c>
    </row>
    <row r="85" spans="2:7" x14ac:dyDescent="0.25">
      <c r="B85" s="140" t="s">
        <v>116</v>
      </c>
      <c r="C85" s="152">
        <v>0.23</v>
      </c>
      <c r="D85" s="152">
        <v>0.25</v>
      </c>
      <c r="E85" s="152"/>
    </row>
    <row r="86" spans="2:7" x14ac:dyDescent="0.25">
      <c r="B86" s="140" t="s">
        <v>118</v>
      </c>
      <c r="C86" s="152">
        <v>0.56000000000000005</v>
      </c>
      <c r="D86" s="152">
        <v>1.29</v>
      </c>
      <c r="E86" s="152"/>
    </row>
    <row r="87" spans="2:7" x14ac:dyDescent="0.25">
      <c r="B87" s="140" t="s">
        <v>120</v>
      </c>
      <c r="C87" s="152">
        <v>1.08</v>
      </c>
      <c r="D87" s="152">
        <v>1.38</v>
      </c>
      <c r="E87" s="152"/>
    </row>
    <row r="88" spans="2:7" x14ac:dyDescent="0.25">
      <c r="B88" s="11"/>
      <c r="C88" s="220"/>
      <c r="D88" s="220"/>
      <c r="E88" s="220"/>
    </row>
    <row r="89" spans="2:7" ht="16.5" customHeight="1" x14ac:dyDescent="0.25">
      <c r="B89" s="143" t="s">
        <v>121</v>
      </c>
      <c r="C89" s="222"/>
      <c r="D89" s="222"/>
      <c r="E89" s="222"/>
    </row>
    <row r="90" spans="2:7" x14ac:dyDescent="0.25">
      <c r="C90" s="259" t="s">
        <v>122</v>
      </c>
      <c r="D90" s="259"/>
      <c r="E90" s="259"/>
    </row>
    <row r="91" spans="2:7" x14ac:dyDescent="0.25">
      <c r="B91" s="144" t="s">
        <v>123</v>
      </c>
      <c r="C91" s="223" t="s">
        <v>8</v>
      </c>
      <c r="D91" s="223" t="s">
        <v>9</v>
      </c>
      <c r="E91" s="223" t="s">
        <v>10</v>
      </c>
    </row>
    <row r="92" spans="2:7" x14ac:dyDescent="0.25">
      <c r="B92" s="140" t="s">
        <v>126</v>
      </c>
      <c r="C92" s="152">
        <v>185.83499999999998</v>
      </c>
      <c r="D92" s="152">
        <v>185.785</v>
      </c>
      <c r="E92" s="152"/>
    </row>
    <row r="93" spans="2:7" x14ac:dyDescent="0.25">
      <c r="B93" s="140" t="s">
        <v>128</v>
      </c>
      <c r="C93" s="152">
        <v>185.83499999999998</v>
      </c>
      <c r="D93" s="152">
        <v>185.785</v>
      </c>
      <c r="E93" s="152"/>
    </row>
    <row r="94" spans="2:7" x14ac:dyDescent="0.25">
      <c r="B94" s="140" t="s">
        <v>130</v>
      </c>
      <c r="C94" s="152">
        <v>18.583499999999997</v>
      </c>
      <c r="D94" s="152">
        <v>18.578500000000002</v>
      </c>
      <c r="E94" s="152"/>
      <c r="G94" s="145"/>
    </row>
    <row r="95" spans="2:7" x14ac:dyDescent="0.25">
      <c r="B95" s="140" t="s">
        <v>132</v>
      </c>
      <c r="C95" s="152">
        <v>126.5</v>
      </c>
      <c r="D95" s="152">
        <v>126.5</v>
      </c>
      <c r="E95" s="152"/>
      <c r="G95" s="145"/>
    </row>
    <row r="96" spans="2:7" x14ac:dyDescent="0.25">
      <c r="B96" s="140" t="s">
        <v>134</v>
      </c>
      <c r="C96" s="152">
        <v>79.5</v>
      </c>
      <c r="D96" s="152"/>
      <c r="E96" s="152"/>
      <c r="G96" s="145"/>
    </row>
    <row r="97" spans="2:7" x14ac:dyDescent="0.25">
      <c r="B97" s="140" t="s">
        <v>136</v>
      </c>
      <c r="C97" s="152">
        <v>45</v>
      </c>
      <c r="D97" s="152"/>
      <c r="E97" s="152"/>
      <c r="G97" s="145"/>
    </row>
    <row r="98" spans="2:7" x14ac:dyDescent="0.25">
      <c r="B98" s="140" t="s">
        <v>138</v>
      </c>
      <c r="C98" s="152">
        <v>79.5</v>
      </c>
      <c r="D98" s="152">
        <v>126.31</v>
      </c>
      <c r="E98" s="152"/>
      <c r="G98" s="145"/>
    </row>
    <row r="99" spans="2:7" x14ac:dyDescent="0.25">
      <c r="B99" s="140" t="s">
        <v>412</v>
      </c>
      <c r="C99" s="152"/>
      <c r="D99" s="152"/>
      <c r="E99" s="152"/>
    </row>
    <row r="100" spans="2:7" x14ac:dyDescent="0.25">
      <c r="B100" s="140" t="s">
        <v>413</v>
      </c>
      <c r="C100" s="152"/>
      <c r="D100" s="152"/>
      <c r="E100" s="152"/>
    </row>
    <row r="101" spans="2:7" x14ac:dyDescent="0.25">
      <c r="B101" s="140" t="s">
        <v>414</v>
      </c>
      <c r="C101" s="152"/>
      <c r="D101" s="152"/>
      <c r="E101" s="152"/>
    </row>
    <row r="102" spans="2:7" x14ac:dyDescent="0.25">
      <c r="B102" s="140" t="s">
        <v>140</v>
      </c>
      <c r="C102" s="152">
        <v>69.63</v>
      </c>
      <c r="D102" s="152">
        <v>64.83</v>
      </c>
      <c r="E102" s="152"/>
    </row>
    <row r="103" spans="2:7" x14ac:dyDescent="0.25">
      <c r="B103" s="140" t="s">
        <v>142</v>
      </c>
      <c r="C103" s="152">
        <v>37.5</v>
      </c>
      <c r="D103" s="152"/>
      <c r="E103" s="152"/>
    </row>
    <row r="104" spans="2:7" x14ac:dyDescent="0.25">
      <c r="B104" s="146" t="s">
        <v>144</v>
      </c>
      <c r="C104" s="226">
        <v>54.45</v>
      </c>
      <c r="D104" s="226"/>
      <c r="E104" s="226"/>
    </row>
    <row r="105" spans="2:7" x14ac:dyDescent="0.25">
      <c r="B105" s="141" t="s">
        <v>146</v>
      </c>
      <c r="C105" s="151">
        <v>22.5</v>
      </c>
      <c r="D105" s="151"/>
      <c r="E105" s="151"/>
    </row>
    <row r="106" spans="2:7" x14ac:dyDescent="0.25">
      <c r="B106" s="11"/>
      <c r="C106" s="220"/>
      <c r="D106" s="220"/>
      <c r="E106" s="220"/>
    </row>
    <row r="107" spans="2:7" ht="16.5" customHeight="1" x14ac:dyDescent="0.25">
      <c r="B107" s="143" t="s">
        <v>147</v>
      </c>
      <c r="C107" s="222"/>
      <c r="D107" s="222"/>
      <c r="E107" s="222"/>
    </row>
    <row r="108" spans="2:7" x14ac:dyDescent="0.25">
      <c r="C108" s="259" t="s">
        <v>88</v>
      </c>
      <c r="D108" s="259"/>
      <c r="E108" s="259"/>
    </row>
    <row r="109" spans="2:7" x14ac:dyDescent="0.25">
      <c r="B109" s="144" t="s">
        <v>89</v>
      </c>
      <c r="C109" s="223" t="s">
        <v>8</v>
      </c>
      <c r="D109" s="223" t="s">
        <v>9</v>
      </c>
      <c r="E109" s="223" t="s">
        <v>10</v>
      </c>
    </row>
    <row r="110" spans="2:7" x14ac:dyDescent="0.25">
      <c r="B110" s="140" t="s">
        <v>149</v>
      </c>
      <c r="C110" s="152">
        <v>0.3</v>
      </c>
      <c r="D110" s="152"/>
      <c r="E110" s="152"/>
    </row>
    <row r="111" spans="2:7" x14ac:dyDescent="0.25">
      <c r="B111" s="140" t="s">
        <v>151</v>
      </c>
      <c r="C111" s="152">
        <v>1.1439999999999999</v>
      </c>
      <c r="D111" s="152"/>
      <c r="E111" s="152"/>
    </row>
    <row r="112" spans="2:7" x14ac:dyDescent="0.25">
      <c r="B112" s="140" t="s">
        <v>153</v>
      </c>
      <c r="C112" s="152">
        <v>5.87</v>
      </c>
      <c r="D112" s="152"/>
      <c r="E112" s="152"/>
    </row>
    <row r="113" spans="2:5" x14ac:dyDescent="0.25">
      <c r="B113" s="141" t="s">
        <v>155</v>
      </c>
      <c r="C113" s="151">
        <v>2</v>
      </c>
      <c r="D113" s="151"/>
      <c r="E113" s="151"/>
    </row>
    <row r="114" spans="2:5" x14ac:dyDescent="0.25">
      <c r="B114" s="11"/>
      <c r="C114" s="220"/>
      <c r="D114" s="220"/>
      <c r="E114" s="220"/>
    </row>
    <row r="115" spans="2:5" ht="16.5" customHeight="1" x14ac:dyDescent="0.25">
      <c r="B115" s="143" t="s">
        <v>156</v>
      </c>
      <c r="C115" s="222"/>
      <c r="D115" s="222"/>
      <c r="E115" s="222"/>
    </row>
    <row r="116" spans="2:5" x14ac:dyDescent="0.25">
      <c r="C116" s="259" t="s">
        <v>88</v>
      </c>
      <c r="D116" s="259"/>
      <c r="E116" s="259"/>
    </row>
    <row r="117" spans="2:5" x14ac:dyDescent="0.25">
      <c r="B117" s="144" t="s">
        <v>113</v>
      </c>
      <c r="C117" s="223" t="s">
        <v>8</v>
      </c>
      <c r="D117" s="223" t="s">
        <v>9</v>
      </c>
      <c r="E117" s="223" t="s">
        <v>10</v>
      </c>
    </row>
    <row r="118" spans="2:5" x14ac:dyDescent="0.25">
      <c r="B118" s="141" t="s">
        <v>158</v>
      </c>
      <c r="C118" s="151">
        <v>1.17</v>
      </c>
      <c r="D118" s="151"/>
      <c r="E118" s="151"/>
    </row>
    <row r="119" spans="2:5" x14ac:dyDescent="0.25">
      <c r="B119" s="11"/>
      <c r="C119" s="220"/>
      <c r="D119" s="220"/>
      <c r="E119" s="220"/>
    </row>
    <row r="120" spans="2:5" ht="16.5" customHeight="1" x14ac:dyDescent="0.25">
      <c r="B120" s="143" t="s">
        <v>159</v>
      </c>
      <c r="C120" s="222"/>
      <c r="D120" s="222"/>
      <c r="E120" s="222"/>
    </row>
    <row r="121" spans="2:5" x14ac:dyDescent="0.25">
      <c r="C121" s="259" t="s">
        <v>122</v>
      </c>
      <c r="D121" s="259"/>
      <c r="E121" s="259"/>
    </row>
    <row r="122" spans="2:5" x14ac:dyDescent="0.25">
      <c r="B122" s="144" t="s">
        <v>123</v>
      </c>
      <c r="C122" s="223" t="s">
        <v>8</v>
      </c>
      <c r="D122" s="223" t="s">
        <v>9</v>
      </c>
      <c r="E122" s="223" t="s">
        <v>10</v>
      </c>
    </row>
    <row r="123" spans="2:5" x14ac:dyDescent="0.25">
      <c r="B123" s="140" t="s">
        <v>161</v>
      </c>
      <c r="C123" s="152">
        <v>3</v>
      </c>
      <c r="D123" s="152"/>
      <c r="E123" s="152"/>
    </row>
    <row r="124" spans="2:5" x14ac:dyDescent="0.25">
      <c r="B124" s="140" t="s">
        <v>163</v>
      </c>
      <c r="C124" s="152">
        <v>67</v>
      </c>
      <c r="D124" s="152"/>
      <c r="E124" s="152"/>
    </row>
    <row r="125" spans="2:5" x14ac:dyDescent="0.25">
      <c r="B125" s="140" t="s">
        <v>165</v>
      </c>
      <c r="C125" s="152">
        <v>13.025</v>
      </c>
      <c r="D125" s="152"/>
      <c r="E125" s="152"/>
    </row>
    <row r="126" spans="2:5" x14ac:dyDescent="0.25">
      <c r="B126" s="140" t="s">
        <v>167</v>
      </c>
      <c r="C126" s="152">
        <v>1</v>
      </c>
      <c r="D126" s="152"/>
      <c r="E126" s="152"/>
    </row>
    <row r="127" spans="2:5" x14ac:dyDescent="0.25">
      <c r="B127" s="140" t="s">
        <v>169</v>
      </c>
      <c r="C127" s="152">
        <v>18</v>
      </c>
      <c r="D127" s="152"/>
      <c r="E127" s="152"/>
    </row>
    <row r="128" spans="2:5" x14ac:dyDescent="0.25">
      <c r="B128" s="140" t="s">
        <v>142</v>
      </c>
      <c r="C128" s="152">
        <v>25</v>
      </c>
      <c r="D128" s="152"/>
      <c r="E128" s="152"/>
    </row>
    <row r="129" spans="2:5" x14ac:dyDescent="0.25">
      <c r="B129" s="146" t="s">
        <v>144</v>
      </c>
      <c r="C129" s="226">
        <v>4.5</v>
      </c>
      <c r="D129" s="226"/>
      <c r="E129" s="226"/>
    </row>
    <row r="130" spans="2:5" x14ac:dyDescent="0.25">
      <c r="B130" s="141" t="s">
        <v>146</v>
      </c>
      <c r="C130" s="151">
        <v>7</v>
      </c>
      <c r="D130" s="151"/>
      <c r="E130" s="151"/>
    </row>
    <row r="131" spans="2:5" x14ac:dyDescent="0.25">
      <c r="B131" s="11"/>
      <c r="C131" s="220"/>
      <c r="D131" s="220"/>
      <c r="E131" s="220"/>
    </row>
    <row r="132" spans="2:5" ht="16.5" customHeight="1" x14ac:dyDescent="0.25">
      <c r="B132" s="143" t="s">
        <v>173</v>
      </c>
      <c r="C132" s="222"/>
      <c r="D132" s="222"/>
      <c r="E132" s="222"/>
    </row>
    <row r="133" spans="2:5" x14ac:dyDescent="0.25">
      <c r="C133" s="259" t="s">
        <v>88</v>
      </c>
      <c r="D133" s="259"/>
      <c r="E133" s="259"/>
    </row>
    <row r="134" spans="2:5" x14ac:dyDescent="0.25">
      <c r="B134" s="144" t="s">
        <v>113</v>
      </c>
      <c r="C134" s="223" t="s">
        <v>8</v>
      </c>
      <c r="D134" s="223" t="s">
        <v>9</v>
      </c>
      <c r="E134" s="223" t="s">
        <v>10</v>
      </c>
    </row>
    <row r="135" spans="2:5" x14ac:dyDescent="0.25">
      <c r="B135" s="141" t="s">
        <v>175</v>
      </c>
      <c r="C135" s="151">
        <v>1.76</v>
      </c>
      <c r="D135" s="151"/>
      <c r="E135" s="151"/>
    </row>
    <row r="136" spans="2:5" x14ac:dyDescent="0.25">
      <c r="B136" s="11"/>
      <c r="C136" s="220"/>
      <c r="D136" s="220"/>
      <c r="E136" s="220"/>
    </row>
    <row r="137" spans="2:5" ht="16.5" customHeight="1" x14ac:dyDescent="0.25">
      <c r="B137" s="143" t="s">
        <v>176</v>
      </c>
      <c r="C137" s="222"/>
      <c r="D137" s="222"/>
      <c r="E137" s="222"/>
    </row>
    <row r="138" spans="2:5" x14ac:dyDescent="0.25">
      <c r="C138" s="259" t="s">
        <v>122</v>
      </c>
      <c r="D138" s="259"/>
      <c r="E138" s="259"/>
    </row>
    <row r="139" spans="2:5" x14ac:dyDescent="0.25">
      <c r="B139" s="144" t="s">
        <v>123</v>
      </c>
      <c r="C139" s="223" t="s">
        <v>8</v>
      </c>
      <c r="D139" s="223" t="s">
        <v>9</v>
      </c>
      <c r="E139" s="223" t="s">
        <v>10</v>
      </c>
    </row>
    <row r="140" spans="2:5" x14ac:dyDescent="0.25">
      <c r="B140" s="140" t="s">
        <v>178</v>
      </c>
      <c r="C140" s="152">
        <v>13.03</v>
      </c>
      <c r="D140" s="152"/>
      <c r="E140" s="152"/>
    </row>
    <row r="141" spans="2:5" x14ac:dyDescent="0.25">
      <c r="B141" s="141" t="s">
        <v>169</v>
      </c>
      <c r="C141" s="151">
        <v>9.75</v>
      </c>
      <c r="D141" s="151"/>
      <c r="E141" s="151"/>
    </row>
    <row r="142" spans="2:5" x14ac:dyDescent="0.25">
      <c r="B142" s="11"/>
      <c r="C142" s="220"/>
      <c r="D142" s="220"/>
      <c r="E142" s="220"/>
    </row>
    <row r="143" spans="2:5" ht="16.5" customHeight="1" x14ac:dyDescent="0.25">
      <c r="B143" s="143" t="s">
        <v>181</v>
      </c>
      <c r="C143" s="222"/>
      <c r="D143" s="222"/>
      <c r="E143" s="222"/>
    </row>
    <row r="144" spans="2:5" x14ac:dyDescent="0.25">
      <c r="C144" s="259" t="s">
        <v>182</v>
      </c>
      <c r="D144" s="259"/>
      <c r="E144" s="259"/>
    </row>
    <row r="145" spans="2:5" x14ac:dyDescent="0.25">
      <c r="B145" s="144" t="s">
        <v>123</v>
      </c>
      <c r="C145" s="227" t="s">
        <v>8</v>
      </c>
      <c r="D145" s="227" t="s">
        <v>9</v>
      </c>
      <c r="E145" s="227" t="s">
        <v>10</v>
      </c>
    </row>
    <row r="146" spans="2:5" x14ac:dyDescent="0.25">
      <c r="B146" s="141" t="s">
        <v>185</v>
      </c>
      <c r="C146" s="151">
        <v>1</v>
      </c>
      <c r="D146" s="151"/>
      <c r="E146" s="151"/>
    </row>
    <row r="147" spans="2:5" x14ac:dyDescent="0.25">
      <c r="B147" s="11"/>
      <c r="C147" s="220"/>
      <c r="D147" s="220"/>
      <c r="E147" s="220"/>
    </row>
    <row r="148" spans="2:5" ht="16.5" customHeight="1" x14ac:dyDescent="0.25">
      <c r="B148" s="143" t="s">
        <v>186</v>
      </c>
      <c r="C148" s="222"/>
      <c r="D148" s="222"/>
      <c r="E148" s="222"/>
    </row>
    <row r="149" spans="2:5" x14ac:dyDescent="0.25">
      <c r="C149" s="259" t="s">
        <v>109</v>
      </c>
      <c r="D149" s="259"/>
      <c r="E149" s="259"/>
    </row>
    <row r="150" spans="2:5" x14ac:dyDescent="0.25">
      <c r="B150" s="144"/>
      <c r="C150" s="223" t="s">
        <v>8</v>
      </c>
      <c r="D150" s="223" t="s">
        <v>9</v>
      </c>
      <c r="E150" s="223" t="s">
        <v>10</v>
      </c>
    </row>
    <row r="151" spans="2:5" x14ac:dyDescent="0.25">
      <c r="C151" s="151">
        <v>196.65</v>
      </c>
      <c r="D151" s="151">
        <v>36</v>
      </c>
      <c r="E151" s="151"/>
    </row>
    <row r="152" spans="2:5" x14ac:dyDescent="0.25">
      <c r="B152" s="11"/>
      <c r="C152" s="220"/>
      <c r="D152" s="220"/>
      <c r="E152" s="220"/>
    </row>
    <row r="154" spans="2:5" ht="24.75" customHeight="1" x14ac:dyDescent="0.35">
      <c r="B154" s="148" t="s">
        <v>193</v>
      </c>
      <c r="C154" s="228"/>
      <c r="D154" s="228"/>
      <c r="E154" s="228"/>
    </row>
    <row r="155" spans="2:5" ht="16.5" customHeight="1" x14ac:dyDescent="0.25">
      <c r="B155" s="149" t="s">
        <v>194</v>
      </c>
      <c r="C155" s="229"/>
      <c r="D155" s="229"/>
      <c r="E155" s="229"/>
    </row>
    <row r="156" spans="2:5" x14ac:dyDescent="0.25">
      <c r="C156" s="259" t="s">
        <v>195</v>
      </c>
      <c r="D156" s="259"/>
      <c r="E156" s="259"/>
    </row>
    <row r="157" spans="2:5" x14ac:dyDescent="0.25">
      <c r="B157" s="150"/>
      <c r="C157" s="230" t="s">
        <v>8</v>
      </c>
      <c r="D157" s="230" t="s">
        <v>9</v>
      </c>
      <c r="E157" s="230" t="s">
        <v>10</v>
      </c>
    </row>
    <row r="158" spans="2:5" x14ac:dyDescent="0.25">
      <c r="B158" s="140" t="s">
        <v>197</v>
      </c>
      <c r="C158" s="152">
        <v>224.39999999999998</v>
      </c>
      <c r="D158" s="152">
        <v>177</v>
      </c>
      <c r="E158" s="152">
        <v>12</v>
      </c>
    </row>
    <row r="159" spans="2:5" x14ac:dyDescent="0.25">
      <c r="B159" s="140" t="s">
        <v>199</v>
      </c>
      <c r="C159" s="152">
        <v>77.142857142857139</v>
      </c>
      <c r="D159" s="152">
        <v>24</v>
      </c>
      <c r="E159" s="152">
        <v>0</v>
      </c>
    </row>
    <row r="160" spans="2:5" x14ac:dyDescent="0.25">
      <c r="B160" s="140" t="s">
        <v>201</v>
      </c>
      <c r="C160" s="152">
        <v>3.625</v>
      </c>
      <c r="D160" s="152">
        <v>1</v>
      </c>
      <c r="E160" s="152">
        <v>0</v>
      </c>
    </row>
    <row r="161" spans="2:5" x14ac:dyDescent="0.25">
      <c r="B161" s="146" t="s">
        <v>415</v>
      </c>
      <c r="C161" s="226">
        <v>2.0625</v>
      </c>
      <c r="D161" s="226">
        <v>3</v>
      </c>
      <c r="E161" s="226">
        <v>0</v>
      </c>
    </row>
    <row r="162" spans="2:5" x14ac:dyDescent="0.25">
      <c r="B162" s="141" t="s">
        <v>416</v>
      </c>
      <c r="C162" s="151">
        <v>5.8888888888888893</v>
      </c>
      <c r="D162" s="151">
        <v>5</v>
      </c>
      <c r="E162" s="151">
        <v>0</v>
      </c>
    </row>
    <row r="163" spans="2:5" x14ac:dyDescent="0.25">
      <c r="B163" s="11"/>
      <c r="C163" s="220"/>
      <c r="D163" s="220"/>
      <c r="E163" s="220"/>
    </row>
    <row r="164" spans="2:5" ht="16.5" customHeight="1" x14ac:dyDescent="0.25">
      <c r="B164" s="149" t="s">
        <v>206</v>
      </c>
      <c r="C164" s="229"/>
      <c r="D164" s="229"/>
      <c r="E164" s="229"/>
    </row>
    <row r="165" spans="2:5" x14ac:dyDescent="0.25">
      <c r="C165" s="259"/>
      <c r="D165" s="259"/>
      <c r="E165" s="259"/>
    </row>
    <row r="166" spans="2:5" x14ac:dyDescent="0.25">
      <c r="B166" s="150"/>
      <c r="C166" s="230" t="s">
        <v>8</v>
      </c>
      <c r="D166" s="230" t="s">
        <v>9</v>
      </c>
      <c r="E166" s="230" t="s">
        <v>10</v>
      </c>
    </row>
    <row r="167" spans="2:5" x14ac:dyDescent="0.25">
      <c r="B167" s="140" t="s">
        <v>197</v>
      </c>
      <c r="C167" s="152">
        <v>75</v>
      </c>
      <c r="D167" s="152">
        <v>74.400000000000006</v>
      </c>
      <c r="E167" s="152">
        <v>12</v>
      </c>
    </row>
    <row r="168" spans="2:5" x14ac:dyDescent="0.25">
      <c r="B168" s="140" t="s">
        <v>199</v>
      </c>
      <c r="C168" s="152">
        <v>38.25</v>
      </c>
      <c r="D168" s="152">
        <v>21</v>
      </c>
      <c r="E168" s="152">
        <v>12</v>
      </c>
    </row>
    <row r="169" spans="2:5" x14ac:dyDescent="0.25">
      <c r="B169" s="140" t="s">
        <v>201</v>
      </c>
      <c r="C169" s="152">
        <v>3.75</v>
      </c>
      <c r="D169" s="152">
        <v>0</v>
      </c>
      <c r="E169" s="152">
        <v>0</v>
      </c>
    </row>
    <row r="170" spans="2:5" x14ac:dyDescent="0.25">
      <c r="B170" s="146" t="s">
        <v>415</v>
      </c>
      <c r="C170" s="226">
        <v>1.3571428571428572</v>
      </c>
      <c r="D170" s="226">
        <v>3</v>
      </c>
      <c r="E170" s="226">
        <v>0</v>
      </c>
    </row>
    <row r="171" spans="2:5" x14ac:dyDescent="0.25">
      <c r="B171" s="141" t="s">
        <v>416</v>
      </c>
      <c r="C171" s="151">
        <v>4.125</v>
      </c>
      <c r="D171" s="151">
        <v>1.5</v>
      </c>
      <c r="E171" s="151">
        <v>0</v>
      </c>
    </row>
    <row r="172" spans="2:5" x14ac:dyDescent="0.25">
      <c r="B172" s="11"/>
      <c r="C172" s="220"/>
      <c r="D172" s="220"/>
      <c r="E172" s="220"/>
    </row>
    <row r="173" spans="2:5" ht="16.5" customHeight="1" x14ac:dyDescent="0.25">
      <c r="B173" s="149" t="s">
        <v>212</v>
      </c>
      <c r="C173" s="229"/>
      <c r="D173" s="229"/>
      <c r="E173" s="229"/>
    </row>
    <row r="174" spans="2:5" x14ac:dyDescent="0.25">
      <c r="C174" s="259"/>
      <c r="D174" s="259"/>
      <c r="E174" s="259"/>
    </row>
    <row r="175" spans="2:5" x14ac:dyDescent="0.25">
      <c r="B175" s="150"/>
      <c r="C175" s="230" t="s">
        <v>8</v>
      </c>
      <c r="D175" s="230" t="s">
        <v>9</v>
      </c>
      <c r="E175" s="230" t="s">
        <v>10</v>
      </c>
    </row>
    <row r="176" spans="2:5" x14ac:dyDescent="0.25">
      <c r="B176" s="146" t="s">
        <v>197</v>
      </c>
      <c r="C176" s="226">
        <v>27.599999999999998</v>
      </c>
      <c r="D176" s="226">
        <v>82.5</v>
      </c>
      <c r="E176" s="226">
        <v>12</v>
      </c>
    </row>
    <row r="177" spans="2:5" x14ac:dyDescent="0.25">
      <c r="B177" s="141" t="s">
        <v>215</v>
      </c>
      <c r="C177" s="151">
        <v>3</v>
      </c>
      <c r="D177" s="151">
        <v>2</v>
      </c>
      <c r="E177" s="151">
        <v>0</v>
      </c>
    </row>
    <row r="178" spans="2:5" x14ac:dyDescent="0.25">
      <c r="B178" s="11"/>
      <c r="C178" s="220"/>
      <c r="D178" s="220"/>
      <c r="E178" s="220"/>
    </row>
    <row r="179" spans="2:5" ht="16.5" customHeight="1" x14ac:dyDescent="0.25">
      <c r="B179" s="149" t="s">
        <v>216</v>
      </c>
      <c r="C179" s="229"/>
      <c r="D179" s="229"/>
      <c r="E179" s="229"/>
    </row>
    <row r="180" spans="2:5" x14ac:dyDescent="0.25">
      <c r="C180" s="259"/>
      <c r="D180" s="259"/>
      <c r="E180" s="259"/>
    </row>
    <row r="181" spans="2:5" x14ac:dyDescent="0.25">
      <c r="B181" s="150"/>
      <c r="C181" s="230" t="s">
        <v>8</v>
      </c>
      <c r="D181" s="230" t="s">
        <v>9</v>
      </c>
      <c r="E181" s="230" t="s">
        <v>10</v>
      </c>
    </row>
    <row r="182" spans="2:5" x14ac:dyDescent="0.25">
      <c r="B182" s="146" t="s">
        <v>197</v>
      </c>
      <c r="C182" s="226">
        <v>29</v>
      </c>
      <c r="D182" s="226">
        <v>32</v>
      </c>
      <c r="E182" s="226">
        <v>0</v>
      </c>
    </row>
    <row r="183" spans="2:5" x14ac:dyDescent="0.25">
      <c r="B183" s="141" t="s">
        <v>215</v>
      </c>
      <c r="C183" s="151">
        <v>4.333333333333333</v>
      </c>
      <c r="D183" s="151">
        <v>2</v>
      </c>
      <c r="E183" s="151">
        <v>0</v>
      </c>
    </row>
    <row r="184" spans="2:5" x14ac:dyDescent="0.25">
      <c r="B184" s="11"/>
      <c r="C184" s="220"/>
      <c r="D184" s="220"/>
      <c r="E184" s="220"/>
    </row>
    <row r="185" spans="2:5" ht="16.5" customHeight="1" x14ac:dyDescent="0.25">
      <c r="B185" s="149" t="s">
        <v>219</v>
      </c>
      <c r="C185" s="229"/>
      <c r="D185" s="229"/>
      <c r="E185" s="229"/>
    </row>
    <row r="186" spans="2:5" x14ac:dyDescent="0.25">
      <c r="C186" s="259"/>
      <c r="D186" s="259"/>
      <c r="E186" s="259"/>
    </row>
    <row r="187" spans="2:5" x14ac:dyDescent="0.25">
      <c r="B187" s="150"/>
      <c r="C187" s="230" t="s">
        <v>8</v>
      </c>
      <c r="D187" s="230" t="s">
        <v>9</v>
      </c>
      <c r="E187" s="230" t="s">
        <v>10</v>
      </c>
    </row>
    <row r="188" spans="2:5" x14ac:dyDescent="0.25">
      <c r="B188" s="146" t="s">
        <v>197</v>
      </c>
      <c r="C188" s="226">
        <v>45</v>
      </c>
      <c r="D188" s="226">
        <v>24</v>
      </c>
      <c r="E188" s="226">
        <v>0</v>
      </c>
    </row>
    <row r="189" spans="2:5" x14ac:dyDescent="0.25">
      <c r="B189" s="141" t="s">
        <v>222</v>
      </c>
      <c r="C189" s="151">
        <v>72</v>
      </c>
      <c r="D189" s="151">
        <v>0</v>
      </c>
      <c r="E189" s="151">
        <v>0</v>
      </c>
    </row>
    <row r="190" spans="2:5" x14ac:dyDescent="0.25">
      <c r="B190" s="11"/>
      <c r="C190" s="220"/>
      <c r="D190" s="220"/>
      <c r="E190" s="220"/>
    </row>
    <row r="191" spans="2:5" ht="16.5" customHeight="1" x14ac:dyDescent="0.25">
      <c r="B191" s="149" t="s">
        <v>223</v>
      </c>
      <c r="C191" s="229"/>
      <c r="D191" s="229"/>
      <c r="E191" s="229"/>
    </row>
    <row r="192" spans="2:5" x14ac:dyDescent="0.25">
      <c r="C192" s="259"/>
      <c r="D192" s="259"/>
      <c r="E192" s="259"/>
    </row>
    <row r="193" spans="2:5" x14ac:dyDescent="0.25">
      <c r="B193" s="150"/>
      <c r="C193" s="230" t="s">
        <v>8</v>
      </c>
      <c r="D193" s="230" t="s">
        <v>9</v>
      </c>
      <c r="E193" s="230" t="s">
        <v>10</v>
      </c>
    </row>
    <row r="194" spans="2:5" x14ac:dyDescent="0.25">
      <c r="B194" s="141" t="s">
        <v>197</v>
      </c>
      <c r="C194" s="151">
        <v>45</v>
      </c>
      <c r="D194" s="151">
        <v>44</v>
      </c>
      <c r="E194" s="151">
        <v>12</v>
      </c>
    </row>
    <row r="195" spans="2:5" x14ac:dyDescent="0.25">
      <c r="B195" s="11"/>
      <c r="C195" s="220"/>
      <c r="D195" s="220"/>
      <c r="E195" s="220"/>
    </row>
    <row r="196" spans="2:5" ht="16.5" customHeight="1" x14ac:dyDescent="0.25">
      <c r="B196" s="149" t="s">
        <v>225</v>
      </c>
      <c r="C196" s="229"/>
      <c r="D196" s="229"/>
      <c r="E196" s="229"/>
    </row>
    <row r="197" spans="2:5" x14ac:dyDescent="0.25">
      <c r="C197" s="259"/>
      <c r="D197" s="259"/>
      <c r="E197" s="259"/>
    </row>
    <row r="198" spans="2:5" x14ac:dyDescent="0.25">
      <c r="B198" s="150"/>
      <c r="C198" s="230" t="s">
        <v>8</v>
      </c>
      <c r="D198" s="230" t="s">
        <v>9</v>
      </c>
      <c r="E198" s="230" t="s">
        <v>10</v>
      </c>
    </row>
    <row r="199" spans="2:5" x14ac:dyDescent="0.25">
      <c r="B199" s="140" t="s">
        <v>197</v>
      </c>
      <c r="C199" s="152">
        <v>36</v>
      </c>
      <c r="D199" s="152">
        <v>60</v>
      </c>
      <c r="E199" s="152">
        <v>0</v>
      </c>
    </row>
    <row r="200" spans="2:5" x14ac:dyDescent="0.25">
      <c r="B200" s="146" t="s">
        <v>199</v>
      </c>
      <c r="C200" s="226">
        <v>24</v>
      </c>
      <c r="D200" s="226">
        <v>24</v>
      </c>
      <c r="E200" s="226">
        <v>0</v>
      </c>
    </row>
    <row r="201" spans="2:5" x14ac:dyDescent="0.25">
      <c r="B201" s="141" t="s">
        <v>222</v>
      </c>
      <c r="C201" s="151">
        <v>4</v>
      </c>
      <c r="D201" s="151">
        <v>15</v>
      </c>
      <c r="E201" s="151">
        <v>0</v>
      </c>
    </row>
    <row r="202" spans="2:5" x14ac:dyDescent="0.25">
      <c r="B202" s="11"/>
      <c r="C202" s="220"/>
      <c r="D202" s="220"/>
      <c r="E202" s="220"/>
    </row>
    <row r="203" spans="2:5" ht="16.5" customHeight="1" x14ac:dyDescent="0.25">
      <c r="B203" s="149" t="s">
        <v>229</v>
      </c>
      <c r="C203" s="229"/>
      <c r="D203" s="229"/>
      <c r="E203" s="229"/>
    </row>
    <row r="204" spans="2:5" x14ac:dyDescent="0.25">
      <c r="C204" s="259"/>
      <c r="D204" s="259"/>
      <c r="E204" s="259"/>
    </row>
    <row r="205" spans="2:5" x14ac:dyDescent="0.25">
      <c r="B205" s="150"/>
      <c r="C205" s="230" t="s">
        <v>8</v>
      </c>
      <c r="D205" s="230" t="s">
        <v>9</v>
      </c>
      <c r="E205" s="230" t="s">
        <v>10</v>
      </c>
    </row>
    <row r="206" spans="2:5" x14ac:dyDescent="0.25">
      <c r="B206" s="141" t="s">
        <v>197</v>
      </c>
      <c r="C206" s="151">
        <v>15.5</v>
      </c>
      <c r="D206" s="151">
        <v>0</v>
      </c>
      <c r="E206" s="151">
        <v>0</v>
      </c>
    </row>
    <row r="207" spans="2:5" x14ac:dyDescent="0.25">
      <c r="B207" s="11"/>
      <c r="C207" s="220"/>
      <c r="D207" s="220"/>
      <c r="E207" s="220"/>
    </row>
    <row r="208" spans="2:5" ht="16.5" customHeight="1" x14ac:dyDescent="0.25">
      <c r="B208" s="149" t="s">
        <v>231</v>
      </c>
      <c r="C208" s="229"/>
      <c r="D208" s="229"/>
      <c r="E208" s="229"/>
    </row>
    <row r="209" spans="2:5" x14ac:dyDescent="0.25">
      <c r="C209" s="259"/>
      <c r="D209" s="259"/>
      <c r="E209" s="259"/>
    </row>
    <row r="210" spans="2:5" x14ac:dyDescent="0.25">
      <c r="B210" s="150"/>
      <c r="C210" s="230" t="s">
        <v>8</v>
      </c>
      <c r="D210" s="230" t="s">
        <v>9</v>
      </c>
      <c r="E210" s="230" t="s">
        <v>10</v>
      </c>
    </row>
    <row r="211" spans="2:5" x14ac:dyDescent="0.25">
      <c r="B211" s="141" t="s">
        <v>197</v>
      </c>
      <c r="C211" s="151">
        <v>19.375</v>
      </c>
      <c r="D211" s="151">
        <v>0</v>
      </c>
      <c r="E211" s="151">
        <v>0</v>
      </c>
    </row>
    <row r="212" spans="2:5" x14ac:dyDescent="0.25">
      <c r="B212" s="11"/>
      <c r="C212" s="220"/>
      <c r="D212" s="220"/>
      <c r="E212" s="220"/>
    </row>
    <row r="213" spans="2:5" ht="16.5" customHeight="1" x14ac:dyDescent="0.25">
      <c r="B213" s="149" t="s">
        <v>233</v>
      </c>
      <c r="C213" s="229"/>
      <c r="D213" s="229"/>
      <c r="E213" s="229"/>
    </row>
    <row r="214" spans="2:5" x14ac:dyDescent="0.25">
      <c r="C214" s="259"/>
      <c r="D214" s="259"/>
      <c r="E214" s="259"/>
    </row>
    <row r="215" spans="2:5" x14ac:dyDescent="0.25">
      <c r="B215" s="150"/>
      <c r="C215" s="230" t="s">
        <v>8</v>
      </c>
      <c r="D215" s="230" t="s">
        <v>9</v>
      </c>
      <c r="E215" s="230" t="s">
        <v>10</v>
      </c>
    </row>
    <row r="216" spans="2:5" x14ac:dyDescent="0.25">
      <c r="B216" s="141" t="s">
        <v>417</v>
      </c>
      <c r="C216" s="151">
        <v>1.9388888888888889</v>
      </c>
      <c r="D216" s="151">
        <v>0.75</v>
      </c>
      <c r="E216" s="151">
        <v>0.5</v>
      </c>
    </row>
    <row r="217" spans="2:5" x14ac:dyDescent="0.25">
      <c r="B217" s="11"/>
      <c r="C217" s="220"/>
      <c r="D217" s="220"/>
      <c r="E217" s="220"/>
    </row>
    <row r="218" spans="2:5" ht="16.5" customHeight="1" x14ac:dyDescent="0.25">
      <c r="B218" s="149" t="s">
        <v>238</v>
      </c>
      <c r="C218" s="229"/>
      <c r="D218" s="229"/>
      <c r="E218" s="229"/>
    </row>
    <row r="219" spans="2:5" x14ac:dyDescent="0.25">
      <c r="C219" s="259"/>
      <c r="D219" s="259"/>
      <c r="E219" s="259"/>
    </row>
    <row r="220" spans="2:5" x14ac:dyDescent="0.25">
      <c r="B220" s="150"/>
      <c r="C220" s="230" t="s">
        <v>8</v>
      </c>
      <c r="D220" s="230" t="s">
        <v>9</v>
      </c>
      <c r="E220" s="230" t="s">
        <v>10</v>
      </c>
    </row>
    <row r="221" spans="2:5" x14ac:dyDescent="0.25">
      <c r="B221" s="141" t="s">
        <v>240</v>
      </c>
      <c r="C221" s="151">
        <v>21.466666666666665</v>
      </c>
      <c r="D221" s="151">
        <v>11.521666666666668</v>
      </c>
      <c r="E221" s="151">
        <v>1.3</v>
      </c>
    </row>
    <row r="222" spans="2:5" x14ac:dyDescent="0.25">
      <c r="B222" s="11"/>
      <c r="C222" s="220"/>
      <c r="D222" s="220"/>
      <c r="E222" s="220"/>
    </row>
    <row r="223" spans="2:5" ht="16.5" customHeight="1" x14ac:dyDescent="0.25">
      <c r="B223" s="149" t="s">
        <v>241</v>
      </c>
      <c r="C223" s="229"/>
      <c r="D223" s="229"/>
      <c r="E223" s="229"/>
    </row>
    <row r="224" spans="2:5" x14ac:dyDescent="0.25">
      <c r="C224" s="259"/>
      <c r="D224" s="259"/>
      <c r="E224" s="259"/>
    </row>
    <row r="225" spans="2:5" x14ac:dyDescent="0.25">
      <c r="B225" s="150"/>
      <c r="C225" s="230" t="s">
        <v>8</v>
      </c>
      <c r="D225" s="230" t="s">
        <v>9</v>
      </c>
      <c r="E225" s="230" t="s">
        <v>10</v>
      </c>
    </row>
    <row r="226" spans="2:5" x14ac:dyDescent="0.25">
      <c r="B226" s="141" t="s">
        <v>418</v>
      </c>
      <c r="C226" s="151">
        <v>10.15952380952381</v>
      </c>
      <c r="D226" s="151">
        <v>8.2083333333333339</v>
      </c>
      <c r="E226" s="151">
        <v>2</v>
      </c>
    </row>
    <row r="227" spans="2:5" x14ac:dyDescent="0.25">
      <c r="B227" s="11"/>
      <c r="C227" s="220"/>
      <c r="D227" s="220"/>
      <c r="E227" s="220"/>
    </row>
    <row r="228" spans="2:5" ht="16.5" customHeight="1" x14ac:dyDescent="0.25">
      <c r="B228" s="149" t="s">
        <v>244</v>
      </c>
      <c r="C228" s="229"/>
      <c r="D228" s="229"/>
      <c r="E228" s="229"/>
    </row>
    <row r="229" spans="2:5" x14ac:dyDescent="0.25">
      <c r="C229" s="259"/>
      <c r="D229" s="259"/>
      <c r="E229" s="259"/>
    </row>
    <row r="230" spans="2:5" x14ac:dyDescent="0.25">
      <c r="B230" s="150"/>
      <c r="C230" s="230" t="s">
        <v>8</v>
      </c>
      <c r="D230" s="230" t="s">
        <v>9</v>
      </c>
      <c r="E230" s="230" t="s">
        <v>10</v>
      </c>
    </row>
    <row r="231" spans="2:5" x14ac:dyDescent="0.25">
      <c r="B231" s="140" t="s">
        <v>247</v>
      </c>
      <c r="C231" s="152">
        <v>5.3392857142857144</v>
      </c>
      <c r="D231" s="152">
        <v>1.9166666666666667</v>
      </c>
      <c r="E231" s="152">
        <v>0</v>
      </c>
    </row>
    <row r="232" spans="2:5" x14ac:dyDescent="0.25">
      <c r="B232" s="140" t="s">
        <v>249</v>
      </c>
      <c r="C232" s="152">
        <v>4.5625</v>
      </c>
      <c r="D232" s="152">
        <v>0.5</v>
      </c>
      <c r="E232" s="152">
        <v>0</v>
      </c>
    </row>
    <row r="233" spans="2:5" x14ac:dyDescent="0.25">
      <c r="B233" s="146" t="s">
        <v>251</v>
      </c>
      <c r="C233" s="152">
        <v>5.3392857142857144</v>
      </c>
      <c r="D233" s="152">
        <v>1.9166666666666667</v>
      </c>
      <c r="E233" s="152">
        <v>0</v>
      </c>
    </row>
    <row r="234" spans="2:5" x14ac:dyDescent="0.25">
      <c r="B234" s="140" t="s">
        <v>253</v>
      </c>
      <c r="C234" s="152">
        <v>1.25</v>
      </c>
      <c r="D234" s="152">
        <v>1</v>
      </c>
      <c r="E234" s="152">
        <v>1</v>
      </c>
    </row>
    <row r="235" spans="2:5" x14ac:dyDescent="0.25">
      <c r="B235" s="146" t="s">
        <v>255</v>
      </c>
      <c r="C235" s="152">
        <v>1.5625</v>
      </c>
      <c r="D235" s="152">
        <v>1</v>
      </c>
      <c r="E235" s="152">
        <v>1</v>
      </c>
    </row>
    <row r="236" spans="2:5" x14ac:dyDescent="0.25">
      <c r="B236" s="140" t="s">
        <v>257</v>
      </c>
      <c r="C236" s="152">
        <v>2.4166666666666665</v>
      </c>
      <c r="D236" s="152">
        <v>0</v>
      </c>
      <c r="E236" s="152">
        <v>0</v>
      </c>
    </row>
    <row r="237" spans="2:5" x14ac:dyDescent="0.25">
      <c r="B237" s="146" t="s">
        <v>577</v>
      </c>
      <c r="C237" s="226">
        <v>8.1999999999999993</v>
      </c>
      <c r="D237" s="226">
        <v>0.5</v>
      </c>
      <c r="E237" s="226">
        <v>0</v>
      </c>
    </row>
    <row r="238" spans="2:5" x14ac:dyDescent="0.25">
      <c r="B238" s="141" t="s">
        <v>260</v>
      </c>
      <c r="C238" s="151">
        <v>0.25</v>
      </c>
      <c r="D238" s="151">
        <v>0</v>
      </c>
      <c r="E238" s="151">
        <v>0</v>
      </c>
    </row>
    <row r="239" spans="2:5" x14ac:dyDescent="0.25">
      <c r="B239" s="11"/>
      <c r="C239" s="220"/>
      <c r="D239" s="220"/>
      <c r="E239" s="220"/>
    </row>
    <row r="240" spans="2:5" ht="16.5" customHeight="1" x14ac:dyDescent="0.25">
      <c r="B240" s="149" t="s">
        <v>261</v>
      </c>
      <c r="C240" s="229"/>
      <c r="D240" s="229"/>
      <c r="E240" s="229"/>
    </row>
    <row r="241" spans="2:5" x14ac:dyDescent="0.25">
      <c r="C241" s="259"/>
      <c r="D241" s="259"/>
      <c r="E241" s="259"/>
    </row>
    <row r="242" spans="2:5" x14ac:dyDescent="0.25">
      <c r="B242" s="150"/>
      <c r="C242" s="230" t="s">
        <v>8</v>
      </c>
      <c r="D242" s="230" t="s">
        <v>9</v>
      </c>
      <c r="E242" s="230" t="s">
        <v>10</v>
      </c>
    </row>
    <row r="243" spans="2:5" x14ac:dyDescent="0.25">
      <c r="B243" s="141" t="s">
        <v>262</v>
      </c>
      <c r="C243" s="151">
        <v>1.9</v>
      </c>
      <c r="D243" s="151">
        <v>3</v>
      </c>
      <c r="E243" s="151">
        <v>0.5</v>
      </c>
    </row>
    <row r="244" spans="2:5" x14ac:dyDescent="0.25">
      <c r="B244" s="11"/>
      <c r="C244" s="220"/>
      <c r="D244" s="220"/>
      <c r="E244" s="220"/>
    </row>
    <row r="245" spans="2:5" ht="16.5" customHeight="1" x14ac:dyDescent="0.25">
      <c r="B245" s="149" t="s">
        <v>263</v>
      </c>
      <c r="C245" s="229"/>
      <c r="D245" s="229"/>
      <c r="E245" s="229"/>
    </row>
    <row r="246" spans="2:5" x14ac:dyDescent="0.25">
      <c r="C246" s="259"/>
      <c r="D246" s="259"/>
      <c r="E246" s="259"/>
    </row>
    <row r="247" spans="2:5" x14ac:dyDescent="0.25">
      <c r="B247" s="150"/>
      <c r="C247" s="230" t="s">
        <v>8</v>
      </c>
      <c r="D247" s="230" t="s">
        <v>9</v>
      </c>
      <c r="E247" s="230" t="s">
        <v>10</v>
      </c>
    </row>
    <row r="248" spans="2:5" x14ac:dyDescent="0.25">
      <c r="B248" s="140" t="s">
        <v>419</v>
      </c>
      <c r="C248" s="152">
        <v>1.3125</v>
      </c>
      <c r="D248" s="152">
        <v>1</v>
      </c>
      <c r="E248" s="152">
        <v>0</v>
      </c>
    </row>
    <row r="249" spans="2:5" x14ac:dyDescent="0.25">
      <c r="B249" s="146" t="s">
        <v>275</v>
      </c>
      <c r="C249" s="152">
        <v>0.74285714285714288</v>
      </c>
      <c r="D249" s="152">
        <v>1.25</v>
      </c>
      <c r="E249" s="152">
        <v>0</v>
      </c>
    </row>
    <row r="250" spans="2:5" x14ac:dyDescent="0.25">
      <c r="B250" s="140" t="s">
        <v>277</v>
      </c>
      <c r="C250" s="152">
        <v>26</v>
      </c>
      <c r="D250" s="152">
        <v>0</v>
      </c>
      <c r="E250" s="152">
        <v>0</v>
      </c>
    </row>
    <row r="251" spans="2:5" x14ac:dyDescent="0.25">
      <c r="B251" s="146" t="s">
        <v>279</v>
      </c>
      <c r="C251" s="152">
        <v>26</v>
      </c>
      <c r="D251" s="152">
        <v>0</v>
      </c>
      <c r="E251" s="152">
        <v>0</v>
      </c>
    </row>
    <row r="252" spans="2:5" x14ac:dyDescent="0.25">
      <c r="B252" s="140" t="s">
        <v>281</v>
      </c>
      <c r="C252" s="152">
        <v>0.94000000000000006</v>
      </c>
      <c r="D252" s="152">
        <v>2.9166666666666665</v>
      </c>
      <c r="E252" s="152">
        <v>1</v>
      </c>
    </row>
    <row r="253" spans="2:5" x14ac:dyDescent="0.25">
      <c r="B253" s="146" t="s">
        <v>283</v>
      </c>
      <c r="C253" s="226">
        <v>15.839999999999998</v>
      </c>
      <c r="D253" s="226">
        <v>72</v>
      </c>
      <c r="E253" s="226">
        <v>1.2000000000000002</v>
      </c>
    </row>
    <row r="254" spans="2:5" x14ac:dyDescent="0.25">
      <c r="B254" s="141" t="s">
        <v>285</v>
      </c>
      <c r="C254" s="151">
        <v>30.75</v>
      </c>
      <c r="D254" s="151">
        <v>100.5</v>
      </c>
      <c r="E254" s="151">
        <v>12</v>
      </c>
    </row>
    <row r="255" spans="2:5" x14ac:dyDescent="0.25">
      <c r="B255" s="11"/>
      <c r="C255" s="220"/>
      <c r="D255" s="220"/>
      <c r="E255" s="220"/>
    </row>
    <row r="256" spans="2:5" ht="16.5" customHeight="1" x14ac:dyDescent="0.25">
      <c r="B256" s="149" t="s">
        <v>186</v>
      </c>
      <c r="C256" s="229"/>
      <c r="D256" s="229"/>
      <c r="E256" s="229"/>
    </row>
    <row r="257" spans="2:7" x14ac:dyDescent="0.25">
      <c r="C257" s="259"/>
      <c r="D257" s="259"/>
      <c r="E257" s="259"/>
    </row>
    <row r="258" spans="2:7" x14ac:dyDescent="0.25">
      <c r="B258" s="150"/>
      <c r="C258" s="230" t="s">
        <v>8</v>
      </c>
      <c r="D258" s="230" t="s">
        <v>9</v>
      </c>
      <c r="E258" s="230" t="s">
        <v>10</v>
      </c>
    </row>
    <row r="259" spans="2:7" ht="24.75" customHeight="1" x14ac:dyDescent="0.25">
      <c r="B259" s="147" t="s">
        <v>289</v>
      </c>
      <c r="C259" s="45">
        <v>180.49285714285713</v>
      </c>
      <c r="D259" s="45">
        <v>168</v>
      </c>
      <c r="E259" s="45">
        <v>12</v>
      </c>
    </row>
    <row r="261" spans="2:7" ht="25.5" x14ac:dyDescent="0.25">
      <c r="B261" s="76" t="s">
        <v>291</v>
      </c>
      <c r="C261" s="231"/>
      <c r="D261" s="231"/>
      <c r="E261" s="231"/>
    </row>
    <row r="262" spans="2:7" ht="15" customHeight="1" x14ac:dyDescent="0.25">
      <c r="B262" s="77" t="s">
        <v>292</v>
      </c>
      <c r="C262" s="232"/>
      <c r="D262" s="232"/>
      <c r="E262" s="232"/>
    </row>
    <row r="263" spans="2:7" x14ac:dyDescent="0.25">
      <c r="B263" s="80"/>
      <c r="C263" s="233" t="s">
        <v>8</v>
      </c>
      <c r="D263" s="233" t="s">
        <v>9</v>
      </c>
      <c r="E263" s="233" t="s">
        <v>10</v>
      </c>
    </row>
    <row r="264" spans="2:7" x14ac:dyDescent="0.25">
      <c r="B264" s="24" t="s">
        <v>420</v>
      </c>
      <c r="C264" s="33">
        <v>11.666666666666666</v>
      </c>
      <c r="D264" s="33">
        <v>12</v>
      </c>
      <c r="E264" s="33">
        <v>7.5</v>
      </c>
    </row>
    <row r="265" spans="2:7" x14ac:dyDescent="0.25">
      <c r="B265" s="24" t="s">
        <v>421</v>
      </c>
      <c r="C265" s="152">
        <v>3.3333333333333335</v>
      </c>
      <c r="D265" s="152">
        <v>2</v>
      </c>
      <c r="E265" s="152">
        <v>5.25</v>
      </c>
    </row>
    <row r="266" spans="2:7" x14ac:dyDescent="0.25">
      <c r="B266" s="49" t="s">
        <v>422</v>
      </c>
      <c r="C266" s="152">
        <v>14.833333333333334</v>
      </c>
      <c r="D266" s="152">
        <v>10</v>
      </c>
      <c r="E266" s="152">
        <v>10</v>
      </c>
    </row>
    <row r="267" spans="2:7" x14ac:dyDescent="0.25">
      <c r="B267" s="49" t="s">
        <v>423</v>
      </c>
      <c r="C267" s="152">
        <v>7</v>
      </c>
      <c r="D267" s="152">
        <v>8.5</v>
      </c>
      <c r="E267" s="152">
        <v>1.25</v>
      </c>
    </row>
    <row r="268" spans="2:7" x14ac:dyDescent="0.25">
      <c r="B268" s="49" t="s">
        <v>424</v>
      </c>
      <c r="C268" s="152">
        <v>8.5</v>
      </c>
      <c r="D268" s="152">
        <v>7.5</v>
      </c>
      <c r="E268" s="152">
        <v>3</v>
      </c>
    </row>
    <row r="269" spans="2:7" x14ac:dyDescent="0.25">
      <c r="B269" s="49" t="s">
        <v>425</v>
      </c>
      <c r="C269" s="152">
        <v>7.083333333333333</v>
      </c>
      <c r="D269" s="152">
        <v>0</v>
      </c>
      <c r="E269" s="152">
        <v>0.83333333333333337</v>
      </c>
      <c r="G269" s="153"/>
    </row>
    <row r="270" spans="2:7" x14ac:dyDescent="0.25">
      <c r="B270" s="49" t="s">
        <v>426</v>
      </c>
      <c r="C270" s="152">
        <v>6.5</v>
      </c>
      <c r="D270" s="152">
        <v>8.6666666666666661</v>
      </c>
      <c r="E270" s="152">
        <v>4.9000000000000004</v>
      </c>
    </row>
    <row r="271" spans="2:7" ht="24.75" customHeight="1" x14ac:dyDescent="0.25">
      <c r="B271" s="93" t="s">
        <v>427</v>
      </c>
      <c r="C271" s="33">
        <v>7.0714285714285712</v>
      </c>
      <c r="D271" s="33">
        <v>12.25</v>
      </c>
      <c r="E271" s="33">
        <v>1.25</v>
      </c>
    </row>
    <row r="272" spans="2:7" x14ac:dyDescent="0.25">
      <c r="B272" s="49" t="s">
        <v>428</v>
      </c>
      <c r="C272" s="152">
        <v>19.714285714285715</v>
      </c>
      <c r="D272" s="152">
        <v>81.9375</v>
      </c>
      <c r="E272" s="152">
        <v>1.25</v>
      </c>
    </row>
    <row r="273" spans="2:5" ht="24.75" customHeight="1" x14ac:dyDescent="0.25">
      <c r="B273" s="154" t="s">
        <v>429</v>
      </c>
      <c r="C273" s="155">
        <v>8.7857142857142865</v>
      </c>
      <c r="D273" s="155">
        <v>0</v>
      </c>
      <c r="E273" s="155">
        <v>0.5</v>
      </c>
    </row>
    <row r="274" spans="2:5" x14ac:dyDescent="0.25">
      <c r="B274" s="53" t="s">
        <v>430</v>
      </c>
      <c r="C274" s="151">
        <v>6.2142857142857144</v>
      </c>
      <c r="D274" s="151">
        <v>0.5</v>
      </c>
      <c r="E274" s="151">
        <v>1.25</v>
      </c>
    </row>
    <row r="275" spans="2:5" x14ac:dyDescent="0.25">
      <c r="B275" s="31"/>
      <c r="C275" s="46"/>
      <c r="D275" s="46"/>
      <c r="E275" s="46"/>
    </row>
    <row r="276" spans="2:5" ht="15" customHeight="1" x14ac:dyDescent="0.25">
      <c r="B276" s="77" t="s">
        <v>304</v>
      </c>
      <c r="C276" s="232"/>
      <c r="D276" s="232"/>
      <c r="E276" s="232"/>
    </row>
    <row r="277" spans="2:5" x14ac:dyDescent="0.25">
      <c r="B277" s="80"/>
      <c r="C277" s="233" t="s">
        <v>8</v>
      </c>
      <c r="D277" s="233" t="s">
        <v>9</v>
      </c>
      <c r="E277" s="233" t="s">
        <v>10</v>
      </c>
    </row>
    <row r="278" spans="2:5" x14ac:dyDescent="0.25">
      <c r="B278" s="49" t="s">
        <v>431</v>
      </c>
      <c r="C278" s="152">
        <v>6.4285714285714288</v>
      </c>
      <c r="D278" s="152">
        <v>0</v>
      </c>
      <c r="E278" s="152">
        <v>5.5</v>
      </c>
    </row>
    <row r="279" spans="2:5" x14ac:dyDescent="0.25">
      <c r="B279" s="49" t="s">
        <v>432</v>
      </c>
      <c r="C279" s="152">
        <v>7.416666666666667</v>
      </c>
      <c r="D279" s="152">
        <v>15</v>
      </c>
      <c r="E279" s="152">
        <v>5.25</v>
      </c>
    </row>
    <row r="280" spans="2:5" x14ac:dyDescent="0.25">
      <c r="B280" s="49" t="s">
        <v>433</v>
      </c>
      <c r="C280" s="33">
        <v>8.3333333333333339</v>
      </c>
      <c r="D280" s="33">
        <v>4.666666666666667</v>
      </c>
      <c r="E280" s="33">
        <v>10</v>
      </c>
    </row>
    <row r="281" spans="2:5" x14ac:dyDescent="0.25">
      <c r="B281" s="24" t="s">
        <v>434</v>
      </c>
      <c r="C281" s="152">
        <v>2.8</v>
      </c>
      <c r="D281" s="152">
        <v>1.25</v>
      </c>
      <c r="E281" s="152">
        <v>2</v>
      </c>
    </row>
    <row r="282" spans="2:5" x14ac:dyDescent="0.25">
      <c r="B282" s="24" t="s">
        <v>435</v>
      </c>
      <c r="C282" s="155">
        <v>15.06938775510204</v>
      </c>
      <c r="D282" s="155">
        <v>5.333333333333333</v>
      </c>
      <c r="E282" s="155">
        <v>3.75</v>
      </c>
    </row>
    <row r="283" spans="2:5" ht="25.5" x14ac:dyDescent="0.25">
      <c r="B283" s="53" t="s">
        <v>436</v>
      </c>
      <c r="C283" s="45">
        <v>16.5</v>
      </c>
      <c r="D283" s="45">
        <v>0.25</v>
      </c>
      <c r="E283" s="45">
        <v>0.75</v>
      </c>
    </row>
    <row r="284" spans="2:5" x14ac:dyDescent="0.25">
      <c r="B284" s="31"/>
      <c r="C284" s="46"/>
      <c r="D284" s="46"/>
      <c r="E284" s="46"/>
    </row>
    <row r="285" spans="2:5" ht="15" customHeight="1" x14ac:dyDescent="0.25">
      <c r="B285" s="77" t="s">
        <v>310</v>
      </c>
      <c r="C285" s="232"/>
      <c r="D285" s="232"/>
      <c r="E285" s="232"/>
    </row>
    <row r="286" spans="2:5" x14ac:dyDescent="0.25">
      <c r="B286" s="80" t="s">
        <v>311</v>
      </c>
      <c r="C286" s="233" t="s">
        <v>8</v>
      </c>
      <c r="D286" s="233" t="s">
        <v>9</v>
      </c>
      <c r="E286" s="233" t="s">
        <v>10</v>
      </c>
    </row>
    <row r="287" spans="2:5" x14ac:dyDescent="0.25">
      <c r="B287" s="24" t="s">
        <v>437</v>
      </c>
      <c r="C287" s="33">
        <v>213.20000000000002</v>
      </c>
      <c r="D287" s="33">
        <v>323.96666666666664</v>
      </c>
      <c r="E287" s="33">
        <v>80.01111111111112</v>
      </c>
    </row>
    <row r="288" spans="2:5" x14ac:dyDescent="0.25">
      <c r="B288" s="24" t="s">
        <v>438</v>
      </c>
      <c r="C288" s="33">
        <v>217.8666666666667</v>
      </c>
      <c r="D288" s="33">
        <v>327.46666666666664</v>
      </c>
      <c r="E288" s="33">
        <v>80.01111111111112</v>
      </c>
    </row>
    <row r="289" spans="2:5" ht="24.75" customHeight="1" x14ac:dyDescent="0.25">
      <c r="B289" s="93" t="s">
        <v>439</v>
      </c>
      <c r="C289" s="33">
        <v>234.72222222222223</v>
      </c>
      <c r="D289" s="33">
        <v>83</v>
      </c>
      <c r="E289" s="33">
        <v>96</v>
      </c>
    </row>
    <row r="290" spans="2:5" x14ac:dyDescent="0.25">
      <c r="B290" s="49" t="s">
        <v>318</v>
      </c>
      <c r="C290" s="33">
        <v>97.366666666666674</v>
      </c>
      <c r="D290" s="33">
        <v>25</v>
      </c>
      <c r="E290" s="33">
        <v>46.166666666666664</v>
      </c>
    </row>
    <row r="291" spans="2:5" x14ac:dyDescent="0.25">
      <c r="B291" s="24" t="s">
        <v>320</v>
      </c>
      <c r="C291" s="33"/>
      <c r="D291" s="33"/>
      <c r="E291" s="33"/>
    </row>
    <row r="292" spans="2:5" x14ac:dyDescent="0.25">
      <c r="B292" s="53" t="s">
        <v>303</v>
      </c>
      <c r="C292" s="45">
        <v>342.99013605442178</v>
      </c>
      <c r="D292" s="45">
        <v>67.583333333333329</v>
      </c>
      <c r="E292" s="45">
        <v>79.433333333333337</v>
      </c>
    </row>
    <row r="293" spans="2:5" x14ac:dyDescent="0.25">
      <c r="B293" s="31"/>
      <c r="C293" s="46"/>
      <c r="D293" s="46"/>
      <c r="E293" s="46"/>
    </row>
    <row r="294" spans="2:5" ht="15" customHeight="1" x14ac:dyDescent="0.25">
      <c r="B294" s="77" t="s">
        <v>322</v>
      </c>
      <c r="C294" s="232"/>
      <c r="D294" s="232"/>
      <c r="E294" s="232"/>
    </row>
    <row r="295" spans="2:5" x14ac:dyDescent="0.25">
      <c r="B295" s="80"/>
      <c r="C295" s="233" t="s">
        <v>8</v>
      </c>
      <c r="D295" s="233" t="s">
        <v>9</v>
      </c>
      <c r="E295" s="233" t="s">
        <v>10</v>
      </c>
    </row>
    <row r="296" spans="2:5" x14ac:dyDescent="0.25">
      <c r="B296" s="24" t="s">
        <v>325</v>
      </c>
      <c r="C296" s="33">
        <v>1.1071428571428572</v>
      </c>
      <c r="D296" s="33">
        <v>0</v>
      </c>
      <c r="E296" s="33">
        <v>0.68500000000000005</v>
      </c>
    </row>
    <row r="297" spans="2:5" x14ac:dyDescent="0.25">
      <c r="B297" s="24" t="s">
        <v>327</v>
      </c>
      <c r="C297" s="33">
        <v>1.1071428571428572</v>
      </c>
      <c r="D297" s="33">
        <v>0</v>
      </c>
      <c r="E297" s="33">
        <v>0.68500000000000005</v>
      </c>
    </row>
    <row r="298" spans="2:5" x14ac:dyDescent="0.25">
      <c r="B298" s="49" t="s">
        <v>329</v>
      </c>
      <c r="C298" s="33">
        <v>2.4333333333333331</v>
      </c>
      <c r="D298" s="33">
        <v>1</v>
      </c>
      <c r="E298" s="33">
        <v>1.98571428571429</v>
      </c>
    </row>
    <row r="299" spans="2:5" x14ac:dyDescent="0.25">
      <c r="B299" s="24" t="s">
        <v>331</v>
      </c>
      <c r="C299" s="33">
        <v>2.4333333333333331</v>
      </c>
      <c r="D299" s="33">
        <v>1</v>
      </c>
      <c r="E299" s="33">
        <v>1.98571428571429</v>
      </c>
    </row>
    <row r="300" spans="2:5" x14ac:dyDescent="0.25">
      <c r="B300" s="53" t="s">
        <v>303</v>
      </c>
      <c r="C300" s="45">
        <v>311.3097959183674</v>
      </c>
      <c r="D300" s="45">
        <v>226.875</v>
      </c>
      <c r="E300" s="45">
        <v>421.89722222222224</v>
      </c>
    </row>
    <row r="301" spans="2:5" x14ac:dyDescent="0.25">
      <c r="B301" s="31"/>
      <c r="C301" s="46"/>
      <c r="D301" s="46"/>
      <c r="E301" s="46"/>
    </row>
    <row r="302" spans="2:5" ht="25.5" x14ac:dyDescent="0.25">
      <c r="B302" s="85" t="s">
        <v>440</v>
      </c>
      <c r="C302" s="234"/>
      <c r="D302" s="234"/>
      <c r="E302" s="234"/>
    </row>
    <row r="303" spans="2:5" ht="15" customHeight="1" x14ac:dyDescent="0.25">
      <c r="B303" s="87" t="s">
        <v>335</v>
      </c>
      <c r="C303" s="235"/>
      <c r="D303" s="235"/>
      <c r="E303" s="235"/>
    </row>
    <row r="304" spans="2:5" x14ac:dyDescent="0.25">
      <c r="B304" s="90"/>
      <c r="C304" s="236" t="s">
        <v>8</v>
      </c>
      <c r="D304" s="236" t="s">
        <v>9</v>
      </c>
      <c r="E304" s="237" t="s">
        <v>10</v>
      </c>
    </row>
    <row r="305" spans="2:5" x14ac:dyDescent="0.25">
      <c r="B305" s="24" t="s">
        <v>337</v>
      </c>
      <c r="C305" s="33">
        <v>26.2</v>
      </c>
      <c r="D305" s="33">
        <v>0</v>
      </c>
      <c r="E305" s="33">
        <v>4</v>
      </c>
    </row>
    <row r="306" spans="2:5" x14ac:dyDescent="0.25">
      <c r="B306" s="49" t="s">
        <v>339</v>
      </c>
      <c r="C306" s="33">
        <v>19</v>
      </c>
      <c r="D306" s="33">
        <v>0</v>
      </c>
      <c r="E306" s="33">
        <v>10</v>
      </c>
    </row>
    <row r="307" spans="2:5" x14ac:dyDescent="0.25">
      <c r="B307" s="93" t="s">
        <v>341</v>
      </c>
      <c r="C307" s="33">
        <v>47.5</v>
      </c>
      <c r="D307" s="33">
        <v>80</v>
      </c>
      <c r="E307" s="33">
        <v>11.666666666666666</v>
      </c>
    </row>
    <row r="308" spans="2:5" x14ac:dyDescent="0.25">
      <c r="B308" s="49" t="s">
        <v>343</v>
      </c>
      <c r="C308" s="33">
        <v>60</v>
      </c>
      <c r="D308" s="33">
        <v>22</v>
      </c>
      <c r="E308" s="33">
        <v>10.333333333333334</v>
      </c>
    </row>
    <row r="309" spans="2:5" x14ac:dyDescent="0.25">
      <c r="B309" s="49" t="s">
        <v>345</v>
      </c>
      <c r="C309" s="33">
        <v>56.666666666666664</v>
      </c>
      <c r="D309" s="33">
        <v>22</v>
      </c>
      <c r="E309" s="33">
        <v>7</v>
      </c>
    </row>
    <row r="310" spans="2:5" x14ac:dyDescent="0.25">
      <c r="B310" s="49" t="s">
        <v>347</v>
      </c>
      <c r="C310" s="33">
        <v>26</v>
      </c>
      <c r="D310" s="33">
        <v>12.5</v>
      </c>
      <c r="E310" s="33">
        <v>0</v>
      </c>
    </row>
    <row r="311" spans="2:5" x14ac:dyDescent="0.25">
      <c r="B311" s="29" t="s">
        <v>349</v>
      </c>
      <c r="C311" s="45">
        <v>42.5</v>
      </c>
      <c r="D311" s="45">
        <v>12</v>
      </c>
      <c r="E311" s="45">
        <v>0</v>
      </c>
    </row>
    <row r="312" spans="2:5" x14ac:dyDescent="0.25">
      <c r="B312" s="31"/>
      <c r="C312" s="46"/>
      <c r="D312" s="46"/>
      <c r="E312" s="46"/>
    </row>
    <row r="313" spans="2:5" ht="15" customHeight="1" x14ac:dyDescent="0.25">
      <c r="B313" s="87" t="s">
        <v>335</v>
      </c>
      <c r="C313" s="235"/>
      <c r="D313" s="235"/>
      <c r="E313" s="235"/>
    </row>
    <row r="314" spans="2:5" x14ac:dyDescent="0.25">
      <c r="B314" s="90"/>
      <c r="C314" s="236" t="s">
        <v>8</v>
      </c>
      <c r="D314" s="236" t="s">
        <v>9</v>
      </c>
      <c r="E314" s="237" t="s">
        <v>10</v>
      </c>
    </row>
    <row r="315" spans="2:5" x14ac:dyDescent="0.25">
      <c r="B315" s="24" t="s">
        <v>351</v>
      </c>
      <c r="C315" s="33">
        <v>27.25</v>
      </c>
      <c r="D315" s="33">
        <v>113.33333333333333</v>
      </c>
      <c r="E315" s="33">
        <v>0</v>
      </c>
    </row>
    <row r="316" spans="2:5" ht="25.5" x14ac:dyDescent="0.25">
      <c r="B316" s="53" t="s">
        <v>353</v>
      </c>
      <c r="C316" s="45">
        <v>41</v>
      </c>
      <c r="D316" s="45">
        <v>0</v>
      </c>
      <c r="E316" s="45">
        <v>0</v>
      </c>
    </row>
    <row r="317" spans="2:5" x14ac:dyDescent="0.25">
      <c r="B317" s="31"/>
      <c r="C317" s="46"/>
      <c r="D317" s="46"/>
      <c r="E317" s="46"/>
    </row>
    <row r="318" spans="2:5" ht="15" customHeight="1" x14ac:dyDescent="0.25">
      <c r="B318" s="87" t="s">
        <v>335</v>
      </c>
      <c r="C318" s="235"/>
      <c r="D318" s="235"/>
      <c r="E318" s="235"/>
    </row>
    <row r="319" spans="2:5" x14ac:dyDescent="0.25">
      <c r="B319" s="90"/>
      <c r="C319" s="236" t="s">
        <v>8</v>
      </c>
      <c r="D319" s="236" t="s">
        <v>9</v>
      </c>
      <c r="E319" s="237" t="s">
        <v>10</v>
      </c>
    </row>
    <row r="320" spans="2:5" ht="25.5" x14ac:dyDescent="0.25">
      <c r="B320" s="93" t="s">
        <v>355</v>
      </c>
      <c r="C320" s="33">
        <v>17.333333333333332</v>
      </c>
      <c r="D320" s="33">
        <v>0</v>
      </c>
      <c r="E320" s="33">
        <v>14</v>
      </c>
    </row>
    <row r="321" spans="2:5" ht="25.5" x14ac:dyDescent="0.25">
      <c r="B321" s="93" t="s">
        <v>357</v>
      </c>
      <c r="C321" s="33">
        <v>0.81297709923664119</v>
      </c>
      <c r="D321" s="33">
        <v>0</v>
      </c>
      <c r="E321" s="33">
        <v>0</v>
      </c>
    </row>
    <row r="322" spans="2:5" ht="25.5" x14ac:dyDescent="0.25">
      <c r="B322" s="93" t="s">
        <v>359</v>
      </c>
      <c r="C322" s="33">
        <v>20</v>
      </c>
      <c r="D322" s="33">
        <v>20</v>
      </c>
      <c r="E322" s="33">
        <v>0</v>
      </c>
    </row>
    <row r="323" spans="2:5" ht="25.5" x14ac:dyDescent="0.25">
      <c r="B323" s="93" t="s">
        <v>361</v>
      </c>
      <c r="C323" s="33">
        <v>38.333333333333336</v>
      </c>
      <c r="D323" s="33">
        <v>20</v>
      </c>
      <c r="E323" s="33">
        <v>0</v>
      </c>
    </row>
    <row r="324" spans="2:5" ht="25.5" x14ac:dyDescent="0.25">
      <c r="B324" s="93" t="s">
        <v>363</v>
      </c>
      <c r="C324" s="33">
        <v>13.333333333333334</v>
      </c>
      <c r="D324" s="33">
        <v>10</v>
      </c>
      <c r="E324" s="33">
        <v>0</v>
      </c>
    </row>
    <row r="325" spans="2:5" x14ac:dyDescent="0.25">
      <c r="B325" s="29" t="s">
        <v>365</v>
      </c>
      <c r="C325" s="45">
        <v>54.166666666666664</v>
      </c>
      <c r="D325" s="45">
        <v>36.666666666666664</v>
      </c>
      <c r="E325" s="45">
        <v>20</v>
      </c>
    </row>
    <row r="326" spans="2:5" x14ac:dyDescent="0.25">
      <c r="B326" s="31"/>
      <c r="C326" s="46"/>
      <c r="D326" s="46"/>
      <c r="E326" s="46"/>
    </row>
    <row r="327" spans="2:5" ht="15" customHeight="1" x14ac:dyDescent="0.25">
      <c r="B327" s="87" t="s">
        <v>635</v>
      </c>
      <c r="C327" s="235"/>
      <c r="D327" s="235"/>
      <c r="E327" s="235"/>
    </row>
    <row r="328" spans="2:5" x14ac:dyDescent="0.25">
      <c r="B328" s="90"/>
      <c r="C328" s="236" t="s">
        <v>8</v>
      </c>
      <c r="D328" s="236" t="s">
        <v>9</v>
      </c>
      <c r="E328" s="237" t="s">
        <v>10</v>
      </c>
    </row>
    <row r="329" spans="2:5" x14ac:dyDescent="0.25">
      <c r="B329" s="53" t="s">
        <v>367</v>
      </c>
      <c r="C329" s="45">
        <v>51.666666666666664</v>
      </c>
      <c r="D329" s="45">
        <v>45</v>
      </c>
      <c r="E329" s="45">
        <v>30</v>
      </c>
    </row>
    <row r="330" spans="2:5" x14ac:dyDescent="0.25">
      <c r="B330" s="26"/>
      <c r="C330" s="238"/>
      <c r="D330" s="238"/>
      <c r="E330" s="238"/>
    </row>
    <row r="331" spans="2:5" ht="25.5" x14ac:dyDescent="0.25">
      <c r="B331" s="100" t="s">
        <v>369</v>
      </c>
      <c r="C331" s="239"/>
      <c r="D331" s="239"/>
      <c r="E331" s="239"/>
    </row>
    <row r="332" spans="2:5" ht="15" customHeight="1" x14ac:dyDescent="0.25">
      <c r="B332" s="102" t="s">
        <v>370</v>
      </c>
      <c r="C332" s="240"/>
      <c r="D332" s="240"/>
      <c r="E332" s="240"/>
    </row>
    <row r="333" spans="2:5" x14ac:dyDescent="0.25">
      <c r="B333" s="105"/>
      <c r="C333" s="241" t="s">
        <v>8</v>
      </c>
      <c r="D333" s="241" t="s">
        <v>9</v>
      </c>
      <c r="E333" s="241" t="s">
        <v>10</v>
      </c>
    </row>
    <row r="334" spans="2:5" x14ac:dyDescent="0.25">
      <c r="B334" s="49" t="s">
        <v>372</v>
      </c>
      <c r="C334" s="33">
        <v>143.33333333333334</v>
      </c>
      <c r="D334" s="33">
        <v>0</v>
      </c>
      <c r="E334" s="33">
        <v>0</v>
      </c>
    </row>
    <row r="335" spans="2:5" x14ac:dyDescent="0.25">
      <c r="B335" s="29" t="s">
        <v>374</v>
      </c>
      <c r="C335" s="45">
        <v>198</v>
      </c>
      <c r="D335" s="45">
        <v>0</v>
      </c>
      <c r="E335" s="45">
        <v>0</v>
      </c>
    </row>
    <row r="336" spans="2:5" x14ac:dyDescent="0.25">
      <c r="B336" s="31"/>
      <c r="C336" s="46"/>
      <c r="D336" s="46"/>
      <c r="E336" s="46"/>
    </row>
    <row r="337" spans="2:5" ht="15" customHeight="1" x14ac:dyDescent="0.25">
      <c r="B337" s="102" t="s">
        <v>375</v>
      </c>
      <c r="C337" s="240"/>
      <c r="D337" s="240"/>
      <c r="E337" s="240"/>
    </row>
    <row r="338" spans="2:5" x14ac:dyDescent="0.25">
      <c r="B338" s="105"/>
      <c r="C338" s="241" t="s">
        <v>8</v>
      </c>
      <c r="D338" s="241" t="s">
        <v>9</v>
      </c>
      <c r="E338" s="241" t="s">
        <v>10</v>
      </c>
    </row>
    <row r="339" spans="2:5" x14ac:dyDescent="0.25">
      <c r="B339" s="49" t="s">
        <v>372</v>
      </c>
      <c r="C339" s="33">
        <v>55</v>
      </c>
      <c r="D339" s="33">
        <v>0</v>
      </c>
      <c r="E339" s="33">
        <v>0</v>
      </c>
    </row>
    <row r="340" spans="2:5" x14ac:dyDescent="0.25">
      <c r="B340" s="29" t="s">
        <v>374</v>
      </c>
      <c r="C340" s="45">
        <v>21.875</v>
      </c>
      <c r="D340" s="45">
        <v>0</v>
      </c>
      <c r="E340" s="45">
        <v>0</v>
      </c>
    </row>
    <row r="341" spans="2:5" x14ac:dyDescent="0.25">
      <c r="B341" s="31"/>
      <c r="C341" s="46"/>
      <c r="D341" s="46"/>
      <c r="E341" s="46"/>
    </row>
    <row r="342" spans="2:5" ht="15" customHeight="1" x14ac:dyDescent="0.25">
      <c r="B342" s="102" t="s">
        <v>378</v>
      </c>
      <c r="C342" s="240"/>
      <c r="D342" s="240"/>
      <c r="E342" s="240"/>
    </row>
    <row r="343" spans="2:5" x14ac:dyDescent="0.25">
      <c r="B343" s="105"/>
      <c r="C343" s="241" t="s">
        <v>8</v>
      </c>
      <c r="D343" s="241" t="s">
        <v>9</v>
      </c>
      <c r="E343" s="241" t="s">
        <v>10</v>
      </c>
    </row>
    <row r="344" spans="2:5" x14ac:dyDescent="0.25">
      <c r="B344" s="49" t="s">
        <v>380</v>
      </c>
      <c r="C344" s="33">
        <v>40.200000000000003</v>
      </c>
      <c r="D344" s="33">
        <v>15</v>
      </c>
      <c r="E344" s="33">
        <v>5</v>
      </c>
    </row>
    <row r="345" spans="2:5" x14ac:dyDescent="0.25">
      <c r="B345" s="29" t="s">
        <v>382</v>
      </c>
      <c r="C345" s="45">
        <v>112.5</v>
      </c>
      <c r="D345" s="45">
        <v>0</v>
      </c>
      <c r="E345" s="45">
        <v>0</v>
      </c>
    </row>
    <row r="346" spans="2:5" x14ac:dyDescent="0.25">
      <c r="B346" s="31"/>
      <c r="C346" s="46"/>
      <c r="D346" s="46"/>
      <c r="E346" s="46"/>
    </row>
  </sheetData>
  <sheetProtection algorithmName="SHA-512" hashValue="kG/Qiams8u2iZLSMsZuL+Eizv5C7eihMdDfFUvH+LBWWfNR99Byzs8IdwcMZxFc0/CW7PbuNCC9osDLvLrKvQQ==" saltValue="4Y8NjprhiM2qEc2mx/MkHA==" spinCount="100000" sheet="1" selectLockedCells="1" selectUnlockedCells="1"/>
  <mergeCells count="30">
    <mergeCell ref="C5:E5"/>
    <mergeCell ref="C25:E25"/>
    <mergeCell ref="C45:E45"/>
    <mergeCell ref="C66:E66"/>
    <mergeCell ref="D78:E78"/>
    <mergeCell ref="C133:E133"/>
    <mergeCell ref="C138:E138"/>
    <mergeCell ref="C144:E144"/>
    <mergeCell ref="C149:E149"/>
    <mergeCell ref="C83:E83"/>
    <mergeCell ref="C90:E90"/>
    <mergeCell ref="C108:E108"/>
    <mergeCell ref="C116:E116"/>
    <mergeCell ref="C121:E121"/>
    <mergeCell ref="C156:E156"/>
    <mergeCell ref="C165:E165"/>
    <mergeCell ref="C174:E174"/>
    <mergeCell ref="C180:E180"/>
    <mergeCell ref="C186:E186"/>
    <mergeCell ref="C192:E192"/>
    <mergeCell ref="C197:E197"/>
    <mergeCell ref="C204:E204"/>
    <mergeCell ref="C209:E209"/>
    <mergeCell ref="C214:E214"/>
    <mergeCell ref="C257:E257"/>
    <mergeCell ref="C219:E219"/>
    <mergeCell ref="C224:E224"/>
    <mergeCell ref="C229:E229"/>
    <mergeCell ref="C241:E241"/>
    <mergeCell ref="C246:E246"/>
  </mergeCells>
  <pageMargins left="0.78749999999999998" right="0.78749999999999998" top="1.0249999999999999" bottom="1.0249999999999999" header="0.78749999999999998" footer="0.78749999999999998"/>
  <pageSetup paperSize="9" orientation="portrait" horizontalDpi="300" verticalDpi="300"/>
  <headerFooter>
    <oddHeader>&amp;C&amp;A</oddHeader>
    <oddFooter>&amp;CPágina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J59"/>
  <sheetViews>
    <sheetView zoomScaleNormal="100" workbookViewId="0">
      <selection activeCell="I27" sqref="I27"/>
    </sheetView>
  </sheetViews>
  <sheetFormatPr baseColWidth="10" defaultColWidth="10.7109375" defaultRowHeight="15" x14ac:dyDescent="0.25"/>
  <cols>
    <col min="1" max="1" width="2.7109375" customWidth="1"/>
    <col min="2" max="2" width="30" customWidth="1"/>
    <col min="3" max="3" width="27.140625" customWidth="1"/>
    <col min="6" max="6" width="5.42578125" customWidth="1"/>
  </cols>
  <sheetData>
    <row r="1" spans="1:10" x14ac:dyDescent="0.25">
      <c r="A1" s="213"/>
      <c r="B1" s="213"/>
      <c r="C1" s="213"/>
      <c r="D1" s="213"/>
      <c r="E1" s="213"/>
      <c r="F1" s="213"/>
      <c r="G1" s="213"/>
      <c r="H1" s="213"/>
      <c r="I1" s="213"/>
      <c r="J1" s="213"/>
    </row>
    <row r="2" spans="1:10" ht="8.25" customHeight="1" x14ac:dyDescent="0.25">
      <c r="A2" s="5"/>
      <c r="B2" s="156"/>
      <c r="C2" s="156"/>
      <c r="D2" s="156"/>
      <c r="E2" s="156"/>
      <c r="F2" s="156"/>
      <c r="G2" s="156"/>
      <c r="H2" s="213"/>
      <c r="I2" s="213"/>
      <c r="J2" s="213"/>
    </row>
    <row r="3" spans="1:10" ht="25.5" x14ac:dyDescent="0.35">
      <c r="A3" s="5"/>
      <c r="B3" s="157" t="str">
        <f>'Introducción de Datos'!D3</f>
        <v>Hospital</v>
      </c>
      <c r="C3" s="157"/>
      <c r="D3" s="156"/>
      <c r="E3" s="156"/>
      <c r="F3" s="156"/>
      <c r="G3" s="156"/>
      <c r="H3" s="213"/>
      <c r="I3" s="213"/>
      <c r="J3" s="213"/>
    </row>
    <row r="4" spans="1:10" ht="9.75" customHeight="1" x14ac:dyDescent="0.25">
      <c r="A4" s="158"/>
      <c r="B4" s="159"/>
      <c r="C4" s="159"/>
      <c r="D4" s="159"/>
      <c r="E4" s="159"/>
      <c r="F4" s="159"/>
      <c r="G4" s="159"/>
      <c r="H4" s="214"/>
      <c r="I4" s="214"/>
      <c r="J4" s="213"/>
    </row>
    <row r="5" spans="1:10" x14ac:dyDescent="0.25">
      <c r="A5" s="158"/>
      <c r="B5" s="160" t="s">
        <v>441</v>
      </c>
      <c r="C5" s="161"/>
      <c r="D5" s="161"/>
      <c r="E5" s="161"/>
      <c r="F5" s="161"/>
      <c r="G5" s="161"/>
      <c r="H5" s="214"/>
      <c r="I5" s="214"/>
      <c r="J5" s="213"/>
    </row>
    <row r="6" spans="1:10" x14ac:dyDescent="0.25">
      <c r="A6" s="158"/>
      <c r="B6" s="158"/>
      <c r="C6" s="158"/>
      <c r="D6" s="158"/>
      <c r="E6" s="158"/>
      <c r="F6" s="158"/>
      <c r="G6" s="158"/>
      <c r="H6" s="214"/>
      <c r="I6" s="214"/>
      <c r="J6" s="213"/>
    </row>
    <row r="7" spans="1:10" x14ac:dyDescent="0.25">
      <c r="A7" s="158"/>
      <c r="B7" s="162" t="s">
        <v>442</v>
      </c>
      <c r="C7" s="163"/>
      <c r="D7" s="163"/>
      <c r="E7" s="164"/>
      <c r="F7" s="164"/>
      <c r="G7" s="164"/>
      <c r="H7" s="214"/>
      <c r="I7" s="214"/>
      <c r="J7" s="213"/>
    </row>
    <row r="8" spans="1:10" x14ac:dyDescent="0.25">
      <c r="A8" s="158"/>
      <c r="B8" s="158" t="s">
        <v>443</v>
      </c>
      <c r="C8" s="158"/>
      <c r="D8" s="165"/>
      <c r="E8" s="158"/>
      <c r="F8" s="158"/>
      <c r="G8" s="166" t="str">
        <f>'Introducción de Datos'!D29</f>
        <v/>
      </c>
      <c r="H8" s="214"/>
      <c r="I8" s="214"/>
      <c r="J8" s="213"/>
    </row>
    <row r="9" spans="1:10" x14ac:dyDescent="0.25">
      <c r="A9" s="158"/>
      <c r="B9" s="158" t="s">
        <v>444</v>
      </c>
      <c r="C9" s="158"/>
      <c r="D9" s="165"/>
      <c r="E9" s="158"/>
      <c r="F9" s="158"/>
      <c r="G9" s="166">
        <f>'Introducción de Datos'!D30</f>
        <v>0</v>
      </c>
      <c r="H9" s="214"/>
      <c r="I9" s="214"/>
      <c r="J9" s="213"/>
    </row>
    <row r="10" spans="1:10" x14ac:dyDescent="0.25">
      <c r="A10" s="158"/>
      <c r="B10" s="167" t="s">
        <v>445</v>
      </c>
      <c r="C10" s="168"/>
      <c r="D10" s="168"/>
      <c r="E10" s="168"/>
      <c r="F10" s="168"/>
      <c r="G10" s="1" t="str">
        <f>'Introducción de Datos'!D54</f>
        <v>NO</v>
      </c>
      <c r="H10" s="214"/>
      <c r="I10" s="214"/>
      <c r="J10" s="213"/>
    </row>
    <row r="11" spans="1:10" x14ac:dyDescent="0.25">
      <c r="A11" s="158"/>
      <c r="B11" s="158"/>
      <c r="C11" s="158"/>
      <c r="D11" s="158"/>
      <c r="E11" s="158"/>
      <c r="F11" s="158"/>
      <c r="G11" s="158"/>
      <c r="H11" s="214"/>
      <c r="I11" s="214"/>
      <c r="J11" s="213"/>
    </row>
    <row r="12" spans="1:10" x14ac:dyDescent="0.25">
      <c r="A12" s="158"/>
      <c r="B12" s="169" t="s">
        <v>446</v>
      </c>
      <c r="C12" s="170"/>
      <c r="D12" s="170"/>
      <c r="E12" s="171"/>
      <c r="F12" s="171"/>
      <c r="G12" s="171"/>
      <c r="H12" s="214"/>
      <c r="I12" s="214"/>
      <c r="J12" s="213"/>
    </row>
    <row r="13" spans="1:10" x14ac:dyDescent="0.25">
      <c r="A13" s="158"/>
      <c r="B13" s="158" t="s">
        <v>447</v>
      </c>
      <c r="C13" s="158"/>
      <c r="D13" s="158"/>
      <c r="E13" s="158"/>
      <c r="F13" s="158"/>
      <c r="G13" s="158">
        <f>'Introducción de Datos'!D96+'Introducción de Datos'!D97+'Introducción de Datos'!D99+'Introducción de Datos'!D100</f>
        <v>0</v>
      </c>
      <c r="H13" s="214"/>
      <c r="I13" s="214"/>
      <c r="J13" s="213"/>
    </row>
    <row r="14" spans="1:10" x14ac:dyDescent="0.25">
      <c r="A14" s="158"/>
      <c r="B14" s="158" t="s">
        <v>448</v>
      </c>
      <c r="C14" s="158"/>
      <c r="D14" s="158"/>
      <c r="E14" s="158"/>
      <c r="F14" s="158"/>
      <c r="G14" s="158">
        <f>'Introducción de Datos'!D82</f>
        <v>0</v>
      </c>
      <c r="H14" s="214"/>
      <c r="I14" s="214"/>
      <c r="J14" s="213"/>
    </row>
    <row r="15" spans="1:10" x14ac:dyDescent="0.25">
      <c r="A15" s="158"/>
      <c r="B15" s="158" t="s">
        <v>449</v>
      </c>
      <c r="C15" s="158"/>
      <c r="D15" s="158"/>
      <c r="E15" s="158"/>
      <c r="F15" s="158"/>
      <c r="G15" s="158">
        <f>'Introducción de Datos'!D104</f>
        <v>0</v>
      </c>
      <c r="H15" s="214"/>
      <c r="I15" s="214"/>
      <c r="J15" s="213"/>
    </row>
    <row r="16" spans="1:10" x14ac:dyDescent="0.25">
      <c r="A16" s="158"/>
      <c r="B16" s="158" t="s">
        <v>450</v>
      </c>
      <c r="C16" s="158"/>
      <c r="D16" s="158"/>
      <c r="E16" s="158"/>
      <c r="F16" s="158"/>
      <c r="G16" s="158">
        <f>'Introducción de Datos'!D102</f>
        <v>0</v>
      </c>
      <c r="H16" s="214"/>
      <c r="I16" s="214"/>
      <c r="J16" s="213"/>
    </row>
    <row r="17" spans="1:10" x14ac:dyDescent="0.25">
      <c r="A17" s="158"/>
      <c r="B17" s="158" t="s">
        <v>576</v>
      </c>
      <c r="C17" s="158"/>
      <c r="D17" s="158"/>
      <c r="E17" s="158"/>
      <c r="F17" s="158"/>
      <c r="G17" s="158">
        <f>'Introducción de Datos'!D121+'Introducción de Datos'!D122+'Introducción de Datos'!D123</f>
        <v>0</v>
      </c>
      <c r="H17" s="214"/>
      <c r="I17" s="214"/>
      <c r="J17" s="213"/>
    </row>
    <row r="18" spans="1:10" x14ac:dyDescent="0.25">
      <c r="A18" s="158"/>
      <c r="B18" s="158" t="s">
        <v>571</v>
      </c>
      <c r="C18" s="158"/>
      <c r="D18" s="158"/>
      <c r="E18" s="158"/>
      <c r="F18" s="158"/>
      <c r="G18" s="158">
        <f>'Introducción de Datos'!D117</f>
        <v>0</v>
      </c>
      <c r="H18" s="214"/>
      <c r="I18" s="214"/>
      <c r="J18" s="213"/>
    </row>
    <row r="19" spans="1:10" x14ac:dyDescent="0.25">
      <c r="A19" s="158"/>
      <c r="B19" s="168" t="s">
        <v>451</v>
      </c>
      <c r="C19" s="168"/>
      <c r="D19" s="168"/>
      <c r="E19" s="168"/>
      <c r="F19" s="168"/>
      <c r="G19" s="168">
        <f>'Introducción de Datos'!D126</f>
        <v>0</v>
      </c>
      <c r="H19" s="214"/>
      <c r="I19" s="214"/>
      <c r="J19" s="213"/>
    </row>
    <row r="20" spans="1:10" x14ac:dyDescent="0.25">
      <c r="A20" s="158"/>
      <c r="B20" s="158"/>
      <c r="C20" s="158"/>
      <c r="D20" s="158"/>
      <c r="E20" s="158"/>
      <c r="F20" s="158"/>
      <c r="G20" s="158"/>
      <c r="H20" s="214"/>
      <c r="I20" s="214"/>
      <c r="J20" s="213"/>
    </row>
    <row r="21" spans="1:10" x14ac:dyDescent="0.25">
      <c r="A21" s="158"/>
      <c r="B21" s="172" t="s">
        <v>193</v>
      </c>
      <c r="C21" s="172"/>
      <c r="D21" s="172"/>
      <c r="E21" s="173"/>
      <c r="F21" s="173"/>
      <c r="G21" s="173"/>
      <c r="H21" s="214"/>
      <c r="I21" s="214"/>
      <c r="J21" s="213"/>
    </row>
    <row r="22" spans="1:10" x14ac:dyDescent="0.25">
      <c r="A22" s="158"/>
      <c r="B22" s="158" t="s">
        <v>452</v>
      </c>
      <c r="C22" s="158"/>
      <c r="D22" s="158"/>
      <c r="E22" s="158"/>
      <c r="F22" s="158"/>
      <c r="G22" s="158">
        <f>'Introducción de Datos'!D162+'Introducción de Datos'!D170+'Introducción de Datos'!D197</f>
        <v>0</v>
      </c>
      <c r="H22" s="214"/>
      <c r="I22" s="214"/>
      <c r="J22" s="213"/>
    </row>
    <row r="23" spans="1:10" x14ac:dyDescent="0.25">
      <c r="A23" s="158"/>
      <c r="B23" s="158" t="s">
        <v>453</v>
      </c>
      <c r="C23" s="158"/>
      <c r="D23" s="158"/>
      <c r="E23" s="158"/>
      <c r="F23" s="158"/>
      <c r="G23" s="158">
        <f>'Introducción de Datos'!D178</f>
        <v>0</v>
      </c>
      <c r="H23" s="214"/>
      <c r="I23" s="214"/>
      <c r="J23" s="213"/>
    </row>
    <row r="24" spans="1:10" x14ac:dyDescent="0.25">
      <c r="A24" s="158"/>
      <c r="B24" s="158" t="s">
        <v>454</v>
      </c>
      <c r="C24" s="158"/>
      <c r="D24" s="158"/>
      <c r="E24" s="158"/>
      <c r="F24" s="158"/>
      <c r="G24" s="158">
        <f>'Introducción de Datos'!D183+'Introducción de Datos'!D188+'Introducción de Datos'!D193</f>
        <v>0</v>
      </c>
      <c r="H24" s="214"/>
      <c r="I24" s="214"/>
      <c r="J24" s="213"/>
    </row>
    <row r="25" spans="1:10" x14ac:dyDescent="0.25">
      <c r="A25" s="158"/>
      <c r="B25" s="158" t="s">
        <v>455</v>
      </c>
      <c r="C25" s="158"/>
      <c r="D25" s="158"/>
      <c r="E25" s="158"/>
      <c r="F25" s="158"/>
      <c r="G25" s="158">
        <f>SUM('Introducción de Datos'!D224:D231)</f>
        <v>0</v>
      </c>
      <c r="H25" s="214"/>
      <c r="I25" s="214"/>
      <c r="J25" s="213"/>
    </row>
    <row r="26" spans="1:10" x14ac:dyDescent="0.25">
      <c r="A26" s="158"/>
      <c r="B26" s="168" t="s">
        <v>456</v>
      </c>
      <c r="C26" s="168"/>
      <c r="D26" s="168"/>
      <c r="E26" s="168"/>
      <c r="F26" s="168"/>
      <c r="G26" s="168">
        <f>'Introducción de Datos'!D207</f>
        <v>0</v>
      </c>
      <c r="H26" s="214"/>
      <c r="I26" s="214"/>
      <c r="J26" s="213"/>
    </row>
    <row r="27" spans="1:10" x14ac:dyDescent="0.25">
      <c r="A27" s="158"/>
      <c r="B27" s="158"/>
      <c r="C27" s="158"/>
      <c r="D27" s="158"/>
      <c r="E27" s="158"/>
      <c r="F27" s="158"/>
      <c r="G27" s="158"/>
      <c r="H27" s="214"/>
      <c r="I27" s="214"/>
      <c r="J27" s="213"/>
    </row>
    <row r="28" spans="1:10" x14ac:dyDescent="0.25">
      <c r="A28" s="5"/>
      <c r="B28" s="174" t="s">
        <v>291</v>
      </c>
      <c r="C28" s="175"/>
      <c r="D28" s="175"/>
      <c r="E28" s="175"/>
      <c r="F28" s="175"/>
      <c r="G28" s="175"/>
      <c r="H28" s="215"/>
      <c r="I28" s="213"/>
      <c r="J28" s="213"/>
    </row>
    <row r="29" spans="1:10" x14ac:dyDescent="0.25">
      <c r="A29" s="5"/>
      <c r="B29" s="158" t="s">
        <v>457</v>
      </c>
      <c r="C29" s="176"/>
      <c r="D29" s="176"/>
      <c r="E29" s="176"/>
      <c r="F29" s="176"/>
      <c r="G29" s="158">
        <f>SUM('Introducción de Datos'!D287:D290)</f>
        <v>0</v>
      </c>
      <c r="H29" s="215"/>
      <c r="I29" s="213"/>
      <c r="J29" s="213"/>
    </row>
    <row r="30" spans="1:10" x14ac:dyDescent="0.25">
      <c r="A30" s="5"/>
      <c r="B30" s="158" t="s">
        <v>458</v>
      </c>
      <c r="C30" s="176"/>
      <c r="D30" s="176"/>
      <c r="E30" s="176"/>
      <c r="F30" s="176"/>
      <c r="G30" s="158">
        <f>'Introducción de Datos'!D290</f>
        <v>0</v>
      </c>
      <c r="H30" s="215"/>
      <c r="I30" s="213"/>
      <c r="J30" s="213"/>
    </row>
    <row r="31" spans="1:10" x14ac:dyDescent="0.25">
      <c r="A31" s="5"/>
      <c r="B31" s="158" t="s">
        <v>640</v>
      </c>
      <c r="C31" s="176"/>
      <c r="D31" s="176"/>
      <c r="E31" s="176"/>
      <c r="F31" s="176"/>
      <c r="G31" s="158">
        <f>SUM('Introducción de Datos'!D295:D296)</f>
        <v>0</v>
      </c>
      <c r="H31" s="215"/>
      <c r="I31" s="213"/>
      <c r="J31" s="213"/>
    </row>
    <row r="32" spans="1:10" x14ac:dyDescent="0.25">
      <c r="A32" s="5"/>
      <c r="B32" s="158" t="s">
        <v>459</v>
      </c>
      <c r="C32" s="176"/>
      <c r="D32" s="176"/>
      <c r="E32" s="176"/>
      <c r="F32" s="176"/>
      <c r="G32" s="158">
        <f>SUM('Introducción de Datos'!D297:D298)</f>
        <v>0</v>
      </c>
      <c r="H32" s="215"/>
      <c r="I32" s="213"/>
      <c r="J32" s="213"/>
    </row>
    <row r="33" spans="1:10" x14ac:dyDescent="0.25">
      <c r="A33" s="5"/>
      <c r="B33" s="168" t="s">
        <v>641</v>
      </c>
      <c r="C33" s="177"/>
      <c r="D33" s="177"/>
      <c r="E33" s="177"/>
      <c r="F33" s="177"/>
      <c r="G33" s="168">
        <f>SUM('Introducción de Datos'!D273:D276)</f>
        <v>0</v>
      </c>
      <c r="H33" s="215"/>
      <c r="I33" s="213"/>
      <c r="J33" s="213"/>
    </row>
    <row r="34" spans="1:10" x14ac:dyDescent="0.25">
      <c r="A34" s="5"/>
      <c r="B34" s="176"/>
      <c r="C34" s="176"/>
      <c r="D34" s="176"/>
      <c r="E34" s="176"/>
      <c r="F34" s="176"/>
      <c r="G34" s="158"/>
      <c r="H34" s="215"/>
      <c r="I34" s="213"/>
      <c r="J34" s="213"/>
    </row>
    <row r="35" spans="1:10" x14ac:dyDescent="0.25">
      <c r="A35" s="5"/>
      <c r="B35" s="178" t="s">
        <v>334</v>
      </c>
      <c r="C35" s="179"/>
      <c r="D35" s="179"/>
      <c r="E35" s="179"/>
      <c r="F35" s="179"/>
      <c r="G35" s="180"/>
      <c r="H35" s="215"/>
      <c r="I35" s="213"/>
      <c r="J35" s="213"/>
    </row>
    <row r="36" spans="1:10" x14ac:dyDescent="0.25">
      <c r="A36" s="5"/>
      <c r="B36" s="158" t="s">
        <v>460</v>
      </c>
      <c r="C36" s="176"/>
      <c r="D36" s="176"/>
      <c r="E36" s="176"/>
      <c r="F36" s="176"/>
      <c r="G36" s="2" t="str">
        <f>IF('Introducción de Datos'!D312="","NO","SI")</f>
        <v>NO</v>
      </c>
      <c r="H36" s="215"/>
      <c r="I36" s="213"/>
      <c r="J36" s="213"/>
    </row>
    <row r="37" spans="1:10" x14ac:dyDescent="0.25">
      <c r="A37" s="5"/>
      <c r="B37" s="158" t="s">
        <v>461</v>
      </c>
      <c r="C37" s="176"/>
      <c r="D37" s="176"/>
      <c r="E37" s="176"/>
      <c r="F37" s="176"/>
      <c r="G37" s="2" t="str">
        <f>IF('Introducción de Datos'!D317&amp;'Introducción de Datos'!D318 ="","NO","SI")</f>
        <v>NO</v>
      </c>
      <c r="H37" s="215"/>
      <c r="I37" s="213"/>
      <c r="J37" s="213"/>
    </row>
    <row r="38" spans="1:10" x14ac:dyDescent="0.25">
      <c r="A38" s="5"/>
      <c r="B38" s="158" t="s">
        <v>642</v>
      </c>
      <c r="C38" s="176"/>
      <c r="D38" s="176"/>
      <c r="E38" s="176"/>
      <c r="F38" s="176"/>
      <c r="G38" s="2" t="str">
        <f>IF(('Introducción de Datos'!D313 &amp; 'Introducción de Datos'!D314 &amp; 'Introducción de Datos'!D315 &amp;'Introducción de Datos'!D316)="","NO","SI")</f>
        <v>NO</v>
      </c>
      <c r="H38" s="215"/>
      <c r="I38" s="213"/>
      <c r="J38" s="213"/>
    </row>
    <row r="39" spans="1:10" x14ac:dyDescent="0.25">
      <c r="A39" s="5"/>
      <c r="B39" s="158" t="s">
        <v>462</v>
      </c>
      <c r="C39" s="176"/>
      <c r="D39" s="176"/>
      <c r="E39" s="176"/>
      <c r="F39" s="176"/>
      <c r="G39" s="2" t="str">
        <f>IF(('Introducción de Datos'!D322 &amp; 'Introducción de Datos'!D323 )="","NO","SI")</f>
        <v>NO</v>
      </c>
      <c r="H39" s="215"/>
      <c r="I39" s="213"/>
      <c r="J39" s="213"/>
    </row>
    <row r="40" spans="1:10" x14ac:dyDescent="0.25">
      <c r="A40" s="5"/>
      <c r="B40" s="158" t="s">
        <v>463</v>
      </c>
      <c r="C40" s="176"/>
      <c r="D40" s="176"/>
      <c r="E40" s="176"/>
      <c r="F40" s="176"/>
      <c r="G40" s="2" t="str">
        <f>IF('Introducción de Datos'!D327&amp;'Introducción de Datos'!D329&amp;'Introducción de Datos'!D330&amp;'Introducción de Datos'!D331="","NO","SI")</f>
        <v>NO</v>
      </c>
      <c r="H40" s="215"/>
      <c r="I40" s="213"/>
      <c r="J40" s="213"/>
    </row>
    <row r="41" spans="1:10" x14ac:dyDescent="0.25">
      <c r="A41" s="5"/>
      <c r="B41" s="158" t="s">
        <v>464</v>
      </c>
      <c r="C41" s="176"/>
      <c r="D41" s="176"/>
      <c r="E41" s="176"/>
      <c r="F41" s="176"/>
      <c r="G41" s="2" t="str">
        <f>IF('Introducción de Datos'!D328="","NO","SI")</f>
        <v>NO</v>
      </c>
      <c r="H41" s="215"/>
      <c r="I41" s="213"/>
      <c r="J41" s="213"/>
    </row>
    <row r="42" spans="1:10" x14ac:dyDescent="0.25">
      <c r="A42" s="5"/>
      <c r="B42" s="168" t="s">
        <v>465</v>
      </c>
      <c r="C42" s="177"/>
      <c r="D42" s="177"/>
      <c r="E42" s="177"/>
      <c r="F42" s="177"/>
      <c r="G42" s="1" t="str">
        <f>IF('Introducción de Datos'!D336="","NO","SI")</f>
        <v>NO</v>
      </c>
      <c r="H42" s="215"/>
      <c r="I42" s="213"/>
      <c r="J42" s="213"/>
    </row>
    <row r="43" spans="1:10" x14ac:dyDescent="0.25">
      <c r="A43" s="5"/>
      <c r="B43" s="158"/>
      <c r="C43" s="176"/>
      <c r="D43" s="176"/>
      <c r="E43" s="176"/>
      <c r="F43" s="176"/>
      <c r="G43" s="158"/>
      <c r="H43" s="215"/>
      <c r="I43" s="213"/>
      <c r="J43" s="213"/>
    </row>
    <row r="44" spans="1:10" x14ac:dyDescent="0.25">
      <c r="A44" s="5"/>
      <c r="B44" s="181" t="s">
        <v>369</v>
      </c>
      <c r="C44" s="182"/>
      <c r="D44" s="182"/>
      <c r="E44" s="182"/>
      <c r="F44" s="182"/>
      <c r="G44" s="183"/>
      <c r="H44" s="215"/>
      <c r="I44" s="213"/>
      <c r="J44" s="213"/>
    </row>
    <row r="45" spans="1:10" x14ac:dyDescent="0.25">
      <c r="A45" s="5"/>
      <c r="B45" s="158" t="s">
        <v>466</v>
      </c>
      <c r="C45" s="5"/>
      <c r="D45" s="5"/>
      <c r="E45" s="5"/>
      <c r="F45" s="5"/>
      <c r="G45" s="2" t="str">
        <f>IF('Introducción de Datos'!D350="","NO","SI")</f>
        <v>NO</v>
      </c>
      <c r="H45" s="213"/>
      <c r="I45" s="213"/>
      <c r="J45" s="213"/>
    </row>
    <row r="46" spans="1:10" x14ac:dyDescent="0.25">
      <c r="A46" s="5"/>
      <c r="B46" s="158" t="s">
        <v>467</v>
      </c>
      <c r="C46" s="5"/>
      <c r="D46" s="5"/>
      <c r="E46" s="5"/>
      <c r="F46" s="5"/>
      <c r="G46" s="2" t="str">
        <f>IF('Introducción de Datos'!D355="","NO","SI")</f>
        <v>NO</v>
      </c>
      <c r="H46" s="213"/>
      <c r="I46" s="213"/>
      <c r="J46" s="213"/>
    </row>
    <row r="47" spans="1:10" x14ac:dyDescent="0.25">
      <c r="A47" s="5"/>
      <c r="B47" s="158" t="s">
        <v>468</v>
      </c>
      <c r="C47" s="5"/>
      <c r="D47" s="5"/>
      <c r="E47" s="5"/>
      <c r="F47" s="5"/>
      <c r="G47" s="2" t="str">
        <f>IF('Introducción de Datos'!D359="","NO","SI")</f>
        <v>NO</v>
      </c>
      <c r="H47" s="213"/>
      <c r="I47" s="213"/>
      <c r="J47" s="213"/>
    </row>
    <row r="48" spans="1:10" x14ac:dyDescent="0.25">
      <c r="A48" s="5"/>
      <c r="B48" s="168" t="s">
        <v>469</v>
      </c>
      <c r="C48" s="184"/>
      <c r="D48" s="184"/>
      <c r="E48" s="184"/>
      <c r="F48" s="184"/>
      <c r="G48" s="1" t="str">
        <f>IF('Introducción de Datos'!D360="","NO","SI")</f>
        <v>NO</v>
      </c>
      <c r="H48" s="213"/>
      <c r="I48" s="213"/>
      <c r="J48" s="213"/>
    </row>
    <row r="49" spans="1:10" x14ac:dyDescent="0.25">
      <c r="A49" s="5"/>
      <c r="B49" s="5"/>
      <c r="C49" s="5"/>
      <c r="D49" s="5"/>
      <c r="E49" s="5"/>
      <c r="F49" s="5"/>
      <c r="G49" s="158"/>
      <c r="H49" s="213"/>
      <c r="I49" s="213"/>
      <c r="J49" s="213"/>
    </row>
    <row r="50" spans="1:10" x14ac:dyDescent="0.25">
      <c r="A50" s="5"/>
      <c r="B50" s="5"/>
      <c r="C50" s="5"/>
      <c r="D50" s="5"/>
      <c r="E50" s="5"/>
      <c r="F50" s="5"/>
      <c r="G50" s="158"/>
      <c r="H50" s="213"/>
      <c r="I50" s="213"/>
      <c r="J50" s="213"/>
    </row>
    <row r="51" spans="1:10" x14ac:dyDescent="0.25">
      <c r="A51" s="5"/>
      <c r="B51" s="5"/>
      <c r="C51" s="5"/>
      <c r="D51" s="5"/>
      <c r="E51" s="5"/>
      <c r="F51" s="5"/>
      <c r="G51" s="158"/>
      <c r="H51" s="213"/>
      <c r="I51" s="213"/>
      <c r="J51" s="213"/>
    </row>
    <row r="52" spans="1:10" x14ac:dyDescent="0.25">
      <c r="A52" s="5"/>
      <c r="B52" s="5"/>
      <c r="C52" s="5"/>
      <c r="D52" s="5"/>
      <c r="E52" s="5"/>
      <c r="F52" s="5"/>
      <c r="G52" s="158"/>
      <c r="H52" s="213"/>
      <c r="I52" s="213"/>
      <c r="J52" s="213"/>
    </row>
    <row r="53" spans="1:10" x14ac:dyDescent="0.25">
      <c r="A53" s="5"/>
      <c r="B53" s="5"/>
      <c r="C53" s="5"/>
      <c r="D53" s="5"/>
      <c r="E53" s="5"/>
      <c r="F53" s="5"/>
      <c r="G53" s="158"/>
      <c r="H53" s="213"/>
      <c r="I53" s="213"/>
      <c r="J53" s="213"/>
    </row>
    <row r="54" spans="1:10" x14ac:dyDescent="0.25">
      <c r="A54" s="5"/>
      <c r="B54" s="5"/>
      <c r="C54" s="5"/>
      <c r="D54" s="5"/>
      <c r="E54" s="5"/>
      <c r="F54" s="5"/>
      <c r="G54" s="5"/>
      <c r="H54" s="213"/>
      <c r="I54" s="213"/>
      <c r="J54" s="213"/>
    </row>
    <row r="55" spans="1:10" x14ac:dyDescent="0.25">
      <c r="A55" s="5"/>
      <c r="B55" s="5"/>
      <c r="C55" s="5"/>
      <c r="D55" s="5"/>
      <c r="E55" s="5"/>
      <c r="F55" s="5"/>
      <c r="G55" s="5"/>
      <c r="H55" s="213"/>
      <c r="I55" s="213"/>
      <c r="J55" s="213"/>
    </row>
    <row r="56" spans="1:10" x14ac:dyDescent="0.25">
      <c r="A56" s="5"/>
      <c r="B56" s="5"/>
      <c r="C56" s="5"/>
      <c r="D56" s="5"/>
      <c r="E56" s="5"/>
      <c r="F56" s="5"/>
      <c r="G56" s="5"/>
      <c r="H56" s="213"/>
      <c r="I56" s="213"/>
      <c r="J56" s="213"/>
    </row>
    <row r="57" spans="1:10" x14ac:dyDescent="0.25">
      <c r="A57" s="5"/>
      <c r="B57" s="5"/>
      <c r="C57" s="5"/>
      <c r="D57" s="5"/>
      <c r="E57" s="5"/>
      <c r="F57" s="5"/>
      <c r="G57" s="5"/>
      <c r="H57" s="213"/>
      <c r="I57" s="213"/>
      <c r="J57" s="213"/>
    </row>
    <row r="58" spans="1:10" x14ac:dyDescent="0.25">
      <c r="A58" s="216"/>
      <c r="B58" s="216"/>
      <c r="C58" s="216"/>
      <c r="D58" s="216"/>
      <c r="E58" s="216"/>
      <c r="F58" s="216"/>
      <c r="G58" s="216"/>
      <c r="H58" s="213"/>
      <c r="I58" s="213"/>
      <c r="J58" s="213"/>
    </row>
    <row r="59" spans="1:10" x14ac:dyDescent="0.25">
      <c r="A59" s="213"/>
      <c r="B59" s="213"/>
      <c r="C59" s="213"/>
      <c r="D59" s="213"/>
      <c r="E59" s="213"/>
      <c r="F59" s="213"/>
      <c r="G59" s="213"/>
      <c r="H59" s="213"/>
      <c r="I59" s="213"/>
      <c r="J59" s="213"/>
    </row>
  </sheetData>
  <sheetProtection algorithmName="SHA-512" hashValue="OmOL8X779Q9A9JqjcHiyJUG9K4WDJlf1OhDOxuMeS4MvRBzaTBflHUG6asXjhK1WkyUAOXg7ogGcnAe9uq05mw==" saltValue="4orCRaBOLwIgTUznPiZojw==" spinCount="100000" sheet="1" objects="1" scenarios="1" selectLockedCells="1" selectUnlockedCells="1"/>
  <pageMargins left="0.25" right="0.25" top="0.75" bottom="0.75" header="0.511811023622047" footer="0.511811023622047"/>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1:X71"/>
  <sheetViews>
    <sheetView zoomScaleNormal="100" workbookViewId="0">
      <selection activeCell="C15" sqref="C15:D15"/>
    </sheetView>
  </sheetViews>
  <sheetFormatPr baseColWidth="10" defaultColWidth="10.7109375" defaultRowHeight="15" x14ac:dyDescent="0.25"/>
  <cols>
    <col min="1" max="1" width="5.140625" customWidth="1"/>
    <col min="2" max="2" width="59.42578125" customWidth="1"/>
    <col min="3" max="3" width="11.7109375" customWidth="1"/>
    <col min="5" max="5" width="6.42578125" customWidth="1"/>
  </cols>
  <sheetData>
    <row r="1" spans="1:24" x14ac:dyDescent="0.25">
      <c r="A1" s="5"/>
      <c r="B1" s="5"/>
      <c r="C1" s="5"/>
      <c r="D1" s="5"/>
      <c r="E1" s="5"/>
      <c r="F1" s="4"/>
      <c r="G1" s="4"/>
      <c r="H1" s="4"/>
      <c r="I1" s="4"/>
      <c r="J1" s="4"/>
      <c r="K1" s="4"/>
      <c r="L1" s="4"/>
      <c r="M1" s="4"/>
      <c r="N1" s="4"/>
      <c r="O1" s="4"/>
      <c r="P1" s="4"/>
      <c r="Q1" s="4"/>
      <c r="R1" s="4"/>
      <c r="S1" s="4"/>
      <c r="T1" s="4"/>
      <c r="U1" s="4"/>
      <c r="V1" s="4"/>
      <c r="W1" s="4"/>
      <c r="X1" s="4"/>
    </row>
    <row r="2" spans="1:24" x14ac:dyDescent="0.25">
      <c r="A2" s="158"/>
      <c r="B2" s="158"/>
      <c r="C2" s="158"/>
      <c r="D2" s="158"/>
      <c r="E2" s="185"/>
      <c r="F2" s="186"/>
      <c r="G2" s="186"/>
      <c r="H2" s="4"/>
      <c r="I2" s="4"/>
      <c r="J2" s="4"/>
      <c r="K2" s="4"/>
      <c r="L2" s="4"/>
      <c r="M2" s="4"/>
      <c r="N2" s="4"/>
      <c r="O2" s="4"/>
      <c r="P2" s="4"/>
      <c r="Q2" s="4"/>
      <c r="R2" s="4"/>
      <c r="S2" s="4"/>
      <c r="T2" s="4"/>
      <c r="U2" s="4"/>
      <c r="V2" s="4"/>
      <c r="W2" s="4"/>
      <c r="X2" s="4"/>
    </row>
    <row r="3" spans="1:24" ht="25.5" x14ac:dyDescent="0.35">
      <c r="A3" s="158"/>
      <c r="B3" s="187" t="str">
        <f>'Resumen de Datos'!B3</f>
        <v>Hospital</v>
      </c>
      <c r="C3" s="158"/>
      <c r="D3" s="158"/>
      <c r="E3" s="185"/>
      <c r="F3" s="186"/>
      <c r="G3" s="186"/>
      <c r="H3" s="4"/>
      <c r="I3" s="4"/>
      <c r="J3" s="4"/>
      <c r="K3" s="4"/>
      <c r="L3" s="4"/>
      <c r="M3" s="4"/>
      <c r="N3" s="4"/>
      <c r="O3" s="4"/>
      <c r="P3" s="4"/>
      <c r="Q3" s="4"/>
      <c r="R3" s="4"/>
      <c r="S3" s="4"/>
      <c r="T3" s="4"/>
      <c r="U3" s="4"/>
      <c r="V3" s="4"/>
      <c r="W3" s="4"/>
      <c r="X3" s="4"/>
    </row>
    <row r="4" spans="1:24" ht="8.25" customHeight="1" x14ac:dyDescent="0.25">
      <c r="A4" s="158"/>
      <c r="B4" s="158"/>
      <c r="C4" s="158"/>
      <c r="D4" s="158"/>
      <c r="E4" s="185"/>
      <c r="F4" s="186"/>
      <c r="G4" s="186"/>
      <c r="H4" s="4"/>
      <c r="I4" s="4"/>
      <c r="J4" s="4"/>
      <c r="K4" s="4"/>
      <c r="L4" s="4"/>
      <c r="M4" s="4"/>
      <c r="N4" s="4"/>
      <c r="O4" s="4"/>
      <c r="P4" s="4"/>
      <c r="Q4" s="4"/>
      <c r="R4" s="4"/>
      <c r="S4" s="4"/>
      <c r="T4" s="4"/>
      <c r="U4" s="4"/>
      <c r="V4" s="4"/>
      <c r="W4" s="4"/>
      <c r="X4" s="4"/>
    </row>
    <row r="5" spans="1:24" ht="6.75" customHeight="1" x14ac:dyDescent="0.25">
      <c r="A5" s="185"/>
      <c r="B5" s="185"/>
      <c r="C5" s="185"/>
      <c r="D5" s="185"/>
      <c r="E5" s="185"/>
      <c r="F5" s="186"/>
      <c r="G5" s="186"/>
      <c r="H5" s="4"/>
      <c r="I5" s="4"/>
      <c r="J5" s="4"/>
      <c r="K5" s="4"/>
      <c r="L5" s="4"/>
      <c r="M5" s="4"/>
      <c r="N5" s="4"/>
      <c r="O5" s="4"/>
      <c r="P5" s="4"/>
      <c r="Q5" s="4"/>
      <c r="R5" s="4"/>
      <c r="S5" s="4"/>
      <c r="T5" s="4"/>
      <c r="U5" s="4"/>
      <c r="V5" s="4"/>
      <c r="W5" s="4"/>
      <c r="X5" s="4"/>
    </row>
    <row r="6" spans="1:24" x14ac:dyDescent="0.25">
      <c r="A6" s="185"/>
      <c r="B6" s="166" t="s">
        <v>470</v>
      </c>
      <c r="C6" s="158">
        <f>'Introducción de Datos'!D5</f>
        <v>1550</v>
      </c>
      <c r="D6" s="158" t="s">
        <v>471</v>
      </c>
      <c r="E6" s="185"/>
      <c r="F6" s="186"/>
      <c r="G6" s="186"/>
      <c r="H6" s="4"/>
      <c r="I6" s="4"/>
      <c r="J6" s="4"/>
      <c r="K6" s="4"/>
      <c r="L6" s="4"/>
      <c r="M6" s="4"/>
      <c r="N6" s="4"/>
      <c r="O6" s="4"/>
      <c r="P6" s="4"/>
      <c r="Q6" s="4"/>
      <c r="R6" s="4"/>
      <c r="S6" s="4"/>
      <c r="T6" s="4"/>
      <c r="U6" s="4"/>
      <c r="V6" s="4"/>
      <c r="W6" s="4"/>
      <c r="X6" s="4"/>
    </row>
    <row r="7" spans="1:24" ht="4.5" customHeight="1" x14ac:dyDescent="0.25">
      <c r="A7" s="185"/>
      <c r="B7" s="158"/>
      <c r="C7" s="158"/>
      <c r="D7" s="158"/>
      <c r="E7" s="185"/>
      <c r="F7" s="186"/>
      <c r="G7" s="186"/>
      <c r="H7" s="4"/>
      <c r="I7" s="4"/>
      <c r="J7" s="4"/>
      <c r="K7" s="4"/>
      <c r="L7" s="4"/>
      <c r="M7" s="4"/>
      <c r="N7" s="4"/>
      <c r="O7" s="4"/>
      <c r="P7" s="4"/>
      <c r="Q7" s="4"/>
      <c r="R7" s="4"/>
      <c r="S7" s="4"/>
      <c r="T7" s="4"/>
      <c r="U7" s="4"/>
      <c r="V7" s="4"/>
      <c r="W7" s="4"/>
      <c r="X7" s="4"/>
    </row>
    <row r="8" spans="1:24" ht="15.75" thickBot="1" x14ac:dyDescent="0.3">
      <c r="A8" s="185"/>
      <c r="B8" s="188"/>
      <c r="C8" s="168"/>
      <c r="D8" s="168"/>
      <c r="E8" s="185"/>
      <c r="F8" s="186"/>
      <c r="G8" s="186"/>
      <c r="H8" s="4"/>
      <c r="I8" s="4"/>
      <c r="J8" s="4"/>
      <c r="K8" s="4"/>
      <c r="L8" s="4"/>
      <c r="M8" s="4"/>
      <c r="N8" s="4"/>
      <c r="O8" s="4"/>
      <c r="P8" s="4"/>
      <c r="Q8" s="4"/>
      <c r="R8" s="4"/>
      <c r="S8" s="4"/>
      <c r="T8" s="4"/>
      <c r="U8" s="4"/>
      <c r="V8" s="4"/>
      <c r="W8" s="4"/>
      <c r="X8" s="4"/>
    </row>
    <row r="9" spans="1:24" ht="15.75" thickTop="1" x14ac:dyDescent="0.25">
      <c r="A9" s="185"/>
      <c r="B9" s="185"/>
      <c r="C9" s="264"/>
      <c r="D9" s="185"/>
      <c r="F9" s="186"/>
      <c r="G9" s="186"/>
      <c r="H9" s="4"/>
      <c r="I9" s="4"/>
      <c r="J9" s="4"/>
      <c r="K9" s="4"/>
      <c r="L9" s="4"/>
      <c r="M9" s="4"/>
      <c r="N9" s="4"/>
      <c r="O9" s="4"/>
      <c r="P9" s="4"/>
      <c r="Q9" s="4"/>
      <c r="R9" s="4"/>
      <c r="S9" s="4"/>
      <c r="T9" s="4"/>
      <c r="U9" s="4"/>
      <c r="V9" s="4"/>
      <c r="W9" s="4"/>
      <c r="X9" s="4"/>
    </row>
    <row r="10" spans="1:24" ht="20.25" x14ac:dyDescent="0.3">
      <c r="A10" s="185"/>
      <c r="B10" s="189" t="s">
        <v>472</v>
      </c>
      <c r="C10" s="261" t="str">
        <f>IF(SUM(C11:D16)=0,"",SUM(C11:D16))</f>
        <v/>
      </c>
      <c r="D10" s="261"/>
      <c r="E10" s="185"/>
      <c r="F10" s="186"/>
      <c r="G10" s="186"/>
      <c r="H10" s="4"/>
      <c r="I10" s="4"/>
      <c r="J10" s="4"/>
      <c r="K10" s="4"/>
      <c r="L10" s="4"/>
      <c r="M10" s="4"/>
      <c r="N10" s="4"/>
      <c r="O10" s="4"/>
      <c r="P10" s="4"/>
      <c r="Q10" s="4"/>
      <c r="R10" s="4"/>
      <c r="S10" s="4"/>
      <c r="T10" s="4"/>
      <c r="U10" s="4"/>
      <c r="V10" s="4"/>
      <c r="W10" s="4"/>
      <c r="X10" s="4"/>
    </row>
    <row r="11" spans="1:24" x14ac:dyDescent="0.25">
      <c r="A11" s="185"/>
      <c r="B11" s="2" t="s">
        <v>473</v>
      </c>
      <c r="C11" s="262" t="str">
        <f>IF('Introducción de Datos'!$E$69="","",ROUND('Introducción de Datos'!$E$69,1))</f>
        <v/>
      </c>
      <c r="D11" s="262"/>
      <c r="E11" s="185"/>
      <c r="F11" s="186"/>
      <c r="G11" s="186"/>
      <c r="H11" s="4"/>
      <c r="I11" s="4"/>
      <c r="J11" s="4"/>
      <c r="K11" s="4"/>
      <c r="L11" s="4"/>
      <c r="M11" s="4"/>
      <c r="N11" s="4"/>
      <c r="O11" s="4"/>
      <c r="P11" s="4"/>
      <c r="Q11" s="4"/>
      <c r="R11" s="4"/>
      <c r="S11" s="4"/>
      <c r="T11" s="4"/>
      <c r="U11" s="4"/>
      <c r="V11" s="4"/>
      <c r="W11" s="4"/>
      <c r="X11" s="4"/>
    </row>
    <row r="12" spans="1:24" x14ac:dyDescent="0.25">
      <c r="A12" s="185"/>
      <c r="B12" s="2" t="s">
        <v>86</v>
      </c>
      <c r="C12" s="262" t="str">
        <f>IF('Introducción de Datos'!$E$157="","",ROUND('Introducción de Datos'!$E$157,1))</f>
        <v/>
      </c>
      <c r="D12" s="262"/>
      <c r="E12" s="185"/>
      <c r="F12" s="186"/>
      <c r="G12" s="186"/>
      <c r="H12" s="4"/>
      <c r="I12" s="4"/>
      <c r="J12" s="4"/>
      <c r="K12" s="4"/>
      <c r="L12" s="4"/>
      <c r="M12" s="4"/>
      <c r="N12" s="4"/>
      <c r="O12" s="4"/>
      <c r="P12" s="4"/>
      <c r="Q12" s="4"/>
      <c r="R12" s="4"/>
      <c r="S12" s="4"/>
      <c r="T12" s="4"/>
      <c r="U12" s="4"/>
      <c r="V12" s="4"/>
      <c r="W12" s="4"/>
      <c r="X12" s="4"/>
    </row>
    <row r="13" spans="1:24" x14ac:dyDescent="0.25">
      <c r="A13" s="185"/>
      <c r="B13" s="2" t="s">
        <v>193</v>
      </c>
      <c r="C13" s="262" t="str">
        <f>IF('Introducción de Datos'!$E$268="","",ROUND('Introducción de Datos'!$E$268,1))</f>
        <v/>
      </c>
      <c r="D13" s="262"/>
      <c r="E13" s="185"/>
      <c r="F13" s="186"/>
      <c r="G13" s="186"/>
      <c r="H13" s="4"/>
      <c r="I13" s="4"/>
      <c r="J13" s="4"/>
      <c r="K13" s="4"/>
      <c r="L13" s="4"/>
      <c r="M13" s="4"/>
      <c r="N13" s="4"/>
      <c r="O13" s="4"/>
      <c r="P13" s="4"/>
      <c r="Q13" s="4"/>
      <c r="R13" s="4"/>
      <c r="S13" s="4"/>
      <c r="T13" s="4"/>
      <c r="U13" s="4"/>
      <c r="V13" s="4"/>
      <c r="W13" s="4"/>
      <c r="X13" s="4"/>
    </row>
    <row r="14" spans="1:24" x14ac:dyDescent="0.25">
      <c r="A14" s="185"/>
      <c r="B14" s="2" t="s">
        <v>474</v>
      </c>
      <c r="C14" s="262" t="str">
        <f>IF('Introducción de Datos'!$E$307="","",ROUND('Introducción de Datos'!$E$307,1))</f>
        <v/>
      </c>
      <c r="D14" s="262"/>
      <c r="E14" s="185"/>
      <c r="F14" s="186"/>
      <c r="G14" s="186"/>
      <c r="H14" s="4"/>
      <c r="I14" s="4"/>
      <c r="J14" s="4"/>
      <c r="K14" s="4"/>
      <c r="L14" s="4"/>
      <c r="M14" s="4"/>
      <c r="N14" s="4"/>
      <c r="O14" s="4"/>
      <c r="P14" s="4"/>
      <c r="Q14" s="4"/>
      <c r="R14" s="4"/>
      <c r="S14" s="4"/>
      <c r="T14" s="4"/>
      <c r="U14" s="4"/>
      <c r="V14" s="4"/>
      <c r="W14" s="4"/>
      <c r="X14" s="4"/>
    </row>
    <row r="15" spans="1:24" x14ac:dyDescent="0.25">
      <c r="A15" s="185"/>
      <c r="B15" s="2" t="s">
        <v>334</v>
      </c>
      <c r="C15" s="262" t="str">
        <f>IF('Introducción de Datos'!$E$344="","",ROUND('Introducción de Datos'!$E$344,1))</f>
        <v/>
      </c>
      <c r="D15" s="262"/>
      <c r="E15" s="185"/>
      <c r="F15" s="186"/>
      <c r="G15" s="186"/>
      <c r="H15" s="4"/>
      <c r="I15" s="4"/>
      <c r="J15" s="4"/>
      <c r="K15" s="4"/>
      <c r="L15" s="4"/>
      <c r="M15" s="4"/>
      <c r="N15" s="4"/>
      <c r="O15" s="4"/>
      <c r="P15" s="4"/>
      <c r="Q15" s="4"/>
      <c r="R15" s="4"/>
      <c r="S15" s="4"/>
      <c r="T15" s="4"/>
      <c r="U15" s="4"/>
      <c r="V15" s="4"/>
      <c r="W15" s="4"/>
      <c r="X15" s="4"/>
    </row>
    <row r="16" spans="1:24" x14ac:dyDescent="0.25">
      <c r="A16" s="185"/>
      <c r="B16" s="1" t="s">
        <v>369</v>
      </c>
      <c r="C16" s="263" t="str">
        <f>IF('Introducción de Datos'!$E$368="","",ROUND('Introducción de Datos'!$E$368,1))</f>
        <v/>
      </c>
      <c r="D16" s="263"/>
      <c r="E16" s="185"/>
      <c r="F16" s="186"/>
      <c r="G16" s="186"/>
      <c r="H16" s="4"/>
      <c r="I16" s="4"/>
      <c r="J16" s="4"/>
      <c r="K16" s="4"/>
      <c r="L16" s="4"/>
      <c r="M16" s="4"/>
      <c r="N16" s="4"/>
      <c r="O16" s="4"/>
      <c r="P16" s="4"/>
      <c r="Q16" s="4"/>
      <c r="R16" s="4"/>
      <c r="S16" s="4"/>
      <c r="T16" s="4"/>
      <c r="U16" s="4"/>
      <c r="V16" s="4"/>
      <c r="W16" s="4"/>
      <c r="X16" s="4"/>
    </row>
    <row r="17" spans="1:24" ht="15.75" thickTop="1" x14ac:dyDescent="0.25">
      <c r="A17" s="185"/>
      <c r="B17" s="185"/>
      <c r="C17" s="264"/>
      <c r="D17" s="264"/>
      <c r="E17" s="185"/>
      <c r="F17" s="186"/>
      <c r="G17" s="186"/>
      <c r="H17" s="4"/>
      <c r="I17" s="4"/>
      <c r="J17" s="4"/>
      <c r="K17" s="4"/>
      <c r="L17" s="4"/>
      <c r="M17" s="4"/>
      <c r="N17" s="4"/>
      <c r="O17" s="4"/>
      <c r="P17" s="4"/>
      <c r="Q17" s="4"/>
      <c r="R17" s="4"/>
      <c r="S17" s="4"/>
      <c r="T17" s="4"/>
      <c r="U17" s="4"/>
      <c r="V17" s="4"/>
      <c r="W17" s="4"/>
      <c r="X17" s="4"/>
    </row>
    <row r="18" spans="1:24" ht="20.25" x14ac:dyDescent="0.3">
      <c r="A18" s="185"/>
      <c r="B18" s="189" t="s">
        <v>475</v>
      </c>
      <c r="C18" s="261" t="str">
        <f>IF(SUM(C19:D24)=0,"",SUM(C19:D24))</f>
        <v/>
      </c>
      <c r="D18" s="261"/>
      <c r="E18" s="185"/>
      <c r="F18" s="186"/>
      <c r="G18" s="186"/>
      <c r="H18" s="4"/>
      <c r="I18" s="4"/>
      <c r="J18" s="4"/>
      <c r="K18" s="4"/>
      <c r="L18" s="4"/>
      <c r="M18" s="4"/>
      <c r="N18" s="4"/>
      <c r="O18" s="4"/>
      <c r="P18" s="4"/>
      <c r="Q18" s="4"/>
      <c r="R18" s="4"/>
      <c r="S18" s="4"/>
      <c r="T18" s="4"/>
      <c r="U18" s="4"/>
      <c r="V18" s="4"/>
      <c r="W18" s="4"/>
      <c r="X18" s="4"/>
    </row>
    <row r="19" spans="1:24" x14ac:dyDescent="0.25">
      <c r="A19" s="185"/>
      <c r="B19" s="2" t="s">
        <v>473</v>
      </c>
      <c r="C19" s="265" t="str">
        <f>IF('Introducción de Datos'!$F$69="","",ROUND('Introducción de Datos'!$F$69,1))</f>
        <v/>
      </c>
      <c r="D19" s="265"/>
      <c r="E19" s="185"/>
      <c r="F19" s="186"/>
      <c r="G19" s="186"/>
      <c r="H19" s="4"/>
      <c r="I19" s="4"/>
      <c r="J19" s="4"/>
      <c r="K19" s="4"/>
      <c r="L19" s="4"/>
      <c r="M19" s="4"/>
      <c r="N19" s="4"/>
      <c r="O19" s="4"/>
      <c r="P19" s="4"/>
      <c r="Q19" s="4"/>
      <c r="R19" s="4"/>
      <c r="S19" s="4"/>
      <c r="T19" s="4"/>
      <c r="U19" s="4"/>
      <c r="V19" s="4"/>
      <c r="W19" s="4"/>
      <c r="X19" s="4"/>
    </row>
    <row r="20" spans="1:24" x14ac:dyDescent="0.25">
      <c r="A20" s="185"/>
      <c r="B20" s="2" t="s">
        <v>86</v>
      </c>
      <c r="C20" s="262" t="str">
        <f>IF('Introducción de Datos'!$F$157="","",ROUND('Introducción de Datos'!$F$157,1))</f>
        <v/>
      </c>
      <c r="D20" s="262"/>
      <c r="E20" s="185"/>
      <c r="F20" s="186"/>
      <c r="G20" s="186"/>
      <c r="H20" s="4"/>
      <c r="I20" s="4"/>
      <c r="J20" s="4"/>
      <c r="K20" s="4"/>
      <c r="L20" s="4"/>
      <c r="M20" s="4"/>
      <c r="N20" s="4"/>
      <c r="O20" s="4"/>
      <c r="P20" s="4"/>
      <c r="Q20" s="4"/>
      <c r="R20" s="4"/>
      <c r="S20" s="4"/>
      <c r="T20" s="4"/>
      <c r="U20" s="4"/>
      <c r="V20" s="4"/>
      <c r="W20" s="4"/>
      <c r="X20" s="4"/>
    </row>
    <row r="21" spans="1:24" x14ac:dyDescent="0.25">
      <c r="A21" s="185"/>
      <c r="B21" s="2" t="s">
        <v>193</v>
      </c>
      <c r="C21" s="262" t="str">
        <f>IF('Introducción de Datos'!$F$268="","",ROUND('Introducción de Datos'!$F$268,1))</f>
        <v/>
      </c>
      <c r="D21" s="262"/>
      <c r="E21" s="185"/>
      <c r="F21" s="186"/>
      <c r="G21" s="186"/>
      <c r="H21" s="4"/>
      <c r="I21" s="4"/>
      <c r="J21" s="4"/>
      <c r="K21" s="4"/>
      <c r="L21" s="4"/>
      <c r="M21" s="4"/>
      <c r="N21" s="4"/>
      <c r="O21" s="4"/>
      <c r="P21" s="4"/>
      <c r="Q21" s="4"/>
      <c r="R21" s="4"/>
      <c r="S21" s="4"/>
      <c r="T21" s="4"/>
      <c r="U21" s="4"/>
      <c r="V21" s="4"/>
      <c r="W21" s="4"/>
      <c r="X21" s="4"/>
    </row>
    <row r="22" spans="1:24" x14ac:dyDescent="0.25">
      <c r="A22" s="185"/>
      <c r="B22" s="2" t="s">
        <v>474</v>
      </c>
      <c r="C22" s="262" t="str">
        <f>IF('Introducción de Datos'!$F$307="","",ROUND('Introducción de Datos'!$F$307,1))</f>
        <v/>
      </c>
      <c r="D22" s="262"/>
      <c r="E22" s="185"/>
      <c r="F22" s="186"/>
      <c r="G22" s="186"/>
      <c r="H22" s="4"/>
      <c r="I22" s="4"/>
      <c r="J22" s="4"/>
      <c r="K22" s="4"/>
      <c r="L22" s="4"/>
      <c r="M22" s="4"/>
      <c r="N22" s="4"/>
      <c r="O22" s="4"/>
      <c r="P22" s="4"/>
      <c r="Q22" s="4"/>
      <c r="R22" s="4"/>
      <c r="S22" s="4"/>
      <c r="T22" s="4"/>
      <c r="U22" s="4"/>
      <c r="V22" s="4"/>
      <c r="W22" s="4"/>
      <c r="X22" s="4"/>
    </row>
    <row r="23" spans="1:24" x14ac:dyDescent="0.25">
      <c r="A23" s="185"/>
      <c r="B23" s="2" t="s">
        <v>334</v>
      </c>
      <c r="C23" s="262" t="str">
        <f>IF('Introducción de Datos'!$F$344="","",ROUND('Introducción de Datos'!$F$344,1))</f>
        <v/>
      </c>
      <c r="D23" s="262"/>
      <c r="E23" s="185"/>
      <c r="F23" s="186"/>
      <c r="G23" s="186"/>
      <c r="H23" s="4"/>
      <c r="I23" s="4"/>
      <c r="J23" s="4"/>
      <c r="K23" s="4"/>
      <c r="L23" s="4"/>
      <c r="M23" s="4"/>
      <c r="N23" s="4"/>
      <c r="O23" s="4"/>
      <c r="P23" s="4"/>
      <c r="Q23" s="4"/>
      <c r="R23" s="4"/>
      <c r="S23" s="4"/>
      <c r="T23" s="4"/>
      <c r="U23" s="4"/>
      <c r="V23" s="4"/>
      <c r="W23" s="4"/>
      <c r="X23" s="4"/>
    </row>
    <row r="24" spans="1:24" x14ac:dyDescent="0.25">
      <c r="A24" s="185"/>
      <c r="B24" s="1" t="s">
        <v>369</v>
      </c>
      <c r="C24" s="263" t="str">
        <f>IF('Introducción de Datos'!$F$368="","",ROUND('Introducción de Datos'!$F$368,1))</f>
        <v/>
      </c>
      <c r="D24" s="263"/>
      <c r="E24" s="185"/>
      <c r="F24" s="186"/>
      <c r="G24" s="186"/>
      <c r="H24" s="4"/>
      <c r="I24" s="4"/>
      <c r="J24" s="4"/>
      <c r="K24" s="4"/>
      <c r="L24" s="4"/>
      <c r="M24" s="4"/>
      <c r="N24" s="4"/>
      <c r="O24" s="4"/>
      <c r="P24" s="4"/>
      <c r="Q24" s="4"/>
      <c r="R24" s="4"/>
      <c r="S24" s="4"/>
      <c r="T24" s="4"/>
      <c r="U24" s="4"/>
      <c r="V24" s="4"/>
      <c r="W24" s="4"/>
      <c r="X24" s="4"/>
    </row>
    <row r="25" spans="1:24" ht="15.75" thickTop="1" x14ac:dyDescent="0.25">
      <c r="A25" s="185"/>
      <c r="B25" s="185"/>
      <c r="C25" s="264"/>
      <c r="D25" s="264"/>
      <c r="E25" s="185"/>
      <c r="F25" s="186"/>
      <c r="G25" s="186"/>
      <c r="H25" s="4"/>
      <c r="I25" s="4"/>
      <c r="J25" s="4"/>
      <c r="K25" s="4"/>
      <c r="L25" s="4"/>
      <c r="M25" s="4"/>
      <c r="N25" s="4"/>
      <c r="O25" s="4"/>
      <c r="P25" s="4"/>
      <c r="Q25" s="4"/>
      <c r="R25" s="4"/>
      <c r="S25" s="4"/>
      <c r="T25" s="4"/>
      <c r="U25" s="4"/>
      <c r="V25" s="4"/>
      <c r="W25" s="4"/>
      <c r="X25" s="4"/>
    </row>
    <row r="26" spans="1:24" ht="20.25" x14ac:dyDescent="0.3">
      <c r="A26" s="185"/>
      <c r="B26" s="189" t="s">
        <v>476</v>
      </c>
      <c r="C26" s="261" t="str">
        <f>IF(SUM(C27:D32)=0,"",SUM(C27:D32))</f>
        <v/>
      </c>
      <c r="D26" s="261"/>
      <c r="E26" s="185"/>
      <c r="F26" s="186"/>
      <c r="G26" s="186"/>
      <c r="H26" s="4"/>
      <c r="I26" s="4"/>
      <c r="J26" s="4"/>
      <c r="K26" s="4"/>
      <c r="L26" s="4"/>
      <c r="M26" s="4"/>
      <c r="N26" s="4"/>
      <c r="O26" s="4"/>
      <c r="P26" s="4"/>
      <c r="Q26" s="4"/>
      <c r="R26" s="4"/>
      <c r="S26" s="4"/>
      <c r="T26" s="4"/>
      <c r="U26" s="4"/>
      <c r="V26" s="4"/>
      <c r="W26" s="4"/>
      <c r="X26" s="4"/>
    </row>
    <row r="27" spans="1:24" x14ac:dyDescent="0.25">
      <c r="A27" s="185"/>
      <c r="B27" s="2" t="s">
        <v>473</v>
      </c>
      <c r="C27" s="265" t="str">
        <f>IF('Introducción de Datos'!$G$69="","",ROUND('Introducción de Datos'!$G$69,1))</f>
        <v/>
      </c>
      <c r="D27" s="265"/>
      <c r="E27" s="185"/>
      <c r="F27" s="186"/>
      <c r="G27" s="186"/>
      <c r="H27" s="4"/>
      <c r="I27" s="4"/>
      <c r="J27" s="4"/>
      <c r="K27" s="4"/>
      <c r="L27" s="4"/>
      <c r="M27" s="4"/>
      <c r="N27" s="4"/>
      <c r="O27" s="4"/>
      <c r="P27" s="4"/>
      <c r="Q27" s="4"/>
      <c r="R27" s="4"/>
      <c r="S27" s="4"/>
      <c r="T27" s="4"/>
      <c r="U27" s="4"/>
      <c r="V27" s="4"/>
      <c r="W27" s="4"/>
      <c r="X27" s="4"/>
    </row>
    <row r="28" spans="1:24" x14ac:dyDescent="0.25">
      <c r="A28" s="185"/>
      <c r="B28" s="2" t="s">
        <v>86</v>
      </c>
      <c r="C28" s="262" t="str">
        <f>IF('Introducción de Datos'!$G$157="","",ROUND('Introducción de Datos'!$G$157,1))</f>
        <v/>
      </c>
      <c r="D28" s="262"/>
      <c r="E28" s="185"/>
      <c r="F28" s="186"/>
      <c r="G28" s="186"/>
      <c r="H28" s="4"/>
      <c r="I28" s="4"/>
      <c r="J28" s="4"/>
      <c r="K28" s="4"/>
      <c r="L28" s="4"/>
      <c r="M28" s="4"/>
      <c r="N28" s="4"/>
      <c r="O28" s="4"/>
      <c r="P28" s="4"/>
      <c r="Q28" s="4"/>
      <c r="R28" s="4"/>
      <c r="S28" s="4"/>
      <c r="T28" s="4"/>
      <c r="U28" s="4"/>
      <c r="V28" s="4"/>
      <c r="W28" s="4"/>
      <c r="X28" s="4"/>
    </row>
    <row r="29" spans="1:24" x14ac:dyDescent="0.25">
      <c r="A29" s="185"/>
      <c r="B29" s="2" t="s">
        <v>193</v>
      </c>
      <c r="C29" s="262" t="str">
        <f>IF('Introducción de Datos'!$G$268="","",ROUND('Introducción de Datos'!$G$268,1))</f>
        <v/>
      </c>
      <c r="D29" s="262"/>
      <c r="E29" s="185"/>
      <c r="F29" s="186"/>
      <c r="G29" s="186"/>
      <c r="H29" s="4"/>
      <c r="I29" s="4"/>
      <c r="J29" s="4"/>
      <c r="K29" s="4"/>
      <c r="L29" s="4"/>
      <c r="M29" s="4"/>
      <c r="N29" s="4"/>
      <c r="O29" s="4"/>
      <c r="P29" s="4"/>
      <c r="Q29" s="4"/>
      <c r="R29" s="4"/>
      <c r="S29" s="4"/>
      <c r="T29" s="4"/>
      <c r="U29" s="4"/>
      <c r="V29" s="4"/>
      <c r="W29" s="4"/>
      <c r="X29" s="4"/>
    </row>
    <row r="30" spans="1:24" x14ac:dyDescent="0.25">
      <c r="A30" s="185"/>
      <c r="B30" s="2" t="s">
        <v>474</v>
      </c>
      <c r="C30" s="262" t="str">
        <f>IF('Introducción de Datos'!$G$307="","",ROUND('Introducción de Datos'!$G$307,1))</f>
        <v/>
      </c>
      <c r="D30" s="262"/>
      <c r="E30" s="185"/>
      <c r="F30" s="186"/>
      <c r="G30" s="186"/>
      <c r="H30" s="4"/>
      <c r="I30" s="4"/>
      <c r="J30" s="4"/>
      <c r="K30" s="4"/>
      <c r="L30" s="4"/>
      <c r="M30" s="4"/>
      <c r="N30" s="4"/>
      <c r="O30" s="4"/>
      <c r="P30" s="4"/>
      <c r="Q30" s="4"/>
      <c r="R30" s="4"/>
      <c r="S30" s="4"/>
      <c r="T30" s="4"/>
      <c r="U30" s="4"/>
      <c r="V30" s="4"/>
      <c r="W30" s="4"/>
      <c r="X30" s="4"/>
    </row>
    <row r="31" spans="1:24" x14ac:dyDescent="0.25">
      <c r="A31" s="185"/>
      <c r="B31" s="2" t="s">
        <v>334</v>
      </c>
      <c r="C31" s="262" t="str">
        <f>IF('Introducción de Datos'!$G$344="","",ROUND('Introducción de Datos'!$G$344,1))</f>
        <v/>
      </c>
      <c r="D31" s="262"/>
      <c r="E31" s="185"/>
      <c r="F31" s="186"/>
      <c r="G31" s="186"/>
      <c r="H31" s="4"/>
      <c r="I31" s="4"/>
      <c r="J31" s="4"/>
      <c r="K31" s="4"/>
      <c r="L31" s="4"/>
      <c r="M31" s="4"/>
      <c r="N31" s="4"/>
      <c r="O31" s="4"/>
      <c r="P31" s="4"/>
      <c r="Q31" s="4"/>
      <c r="R31" s="4"/>
      <c r="S31" s="4"/>
      <c r="T31" s="4"/>
      <c r="U31" s="4"/>
      <c r="V31" s="4"/>
      <c r="W31" s="4"/>
      <c r="X31" s="4"/>
    </row>
    <row r="32" spans="1:24" x14ac:dyDescent="0.25">
      <c r="A32" s="185"/>
      <c r="B32" s="1" t="s">
        <v>369</v>
      </c>
      <c r="C32" s="263" t="str">
        <f>IF('Introducción de Datos'!$G$368="","",ROUND('Introducción de Datos'!$G$368,1))</f>
        <v/>
      </c>
      <c r="D32" s="263"/>
      <c r="E32" s="185"/>
      <c r="F32" s="186"/>
      <c r="G32" s="186"/>
      <c r="H32" s="4"/>
      <c r="I32" s="4"/>
      <c r="J32" s="4"/>
      <c r="K32" s="4"/>
      <c r="L32" s="4"/>
      <c r="M32" s="4"/>
      <c r="N32" s="4"/>
      <c r="O32" s="4"/>
      <c r="P32" s="4"/>
      <c r="Q32" s="4"/>
      <c r="R32" s="4"/>
      <c r="S32" s="4"/>
      <c r="T32" s="4"/>
      <c r="U32" s="4"/>
      <c r="V32" s="4"/>
      <c r="W32" s="4"/>
      <c r="X32" s="4"/>
    </row>
    <row r="33" spans="1:24" x14ac:dyDescent="0.25">
      <c r="A33" s="185"/>
      <c r="B33" s="185"/>
      <c r="C33" s="185"/>
      <c r="D33" s="185"/>
      <c r="E33" s="185"/>
      <c r="F33" s="186"/>
      <c r="G33" s="186"/>
      <c r="H33" s="4"/>
      <c r="I33" s="4"/>
      <c r="J33" s="4"/>
      <c r="K33" s="4"/>
      <c r="L33" s="4"/>
      <c r="M33" s="4"/>
      <c r="N33" s="4"/>
      <c r="O33" s="4"/>
      <c r="P33" s="4"/>
      <c r="Q33" s="4"/>
      <c r="R33" s="4"/>
      <c r="S33" s="4"/>
      <c r="T33" s="4"/>
      <c r="U33" s="4"/>
      <c r="V33" s="4"/>
      <c r="W33" s="4"/>
      <c r="X33" s="4"/>
    </row>
    <row r="34" spans="1:24" x14ac:dyDescent="0.25">
      <c r="A34" s="185"/>
      <c r="B34" s="185"/>
      <c r="C34" s="185"/>
      <c r="D34" s="185"/>
      <c r="E34" s="185"/>
      <c r="F34" s="186"/>
      <c r="G34" s="186"/>
      <c r="H34" s="4"/>
      <c r="I34" s="4"/>
      <c r="J34" s="4"/>
      <c r="K34" s="4"/>
      <c r="L34" s="4"/>
      <c r="M34" s="4"/>
      <c r="N34" s="4"/>
      <c r="O34" s="4"/>
      <c r="P34" s="4"/>
      <c r="Q34" s="4"/>
      <c r="R34" s="4"/>
      <c r="S34" s="4"/>
      <c r="T34" s="4"/>
      <c r="U34" s="4"/>
      <c r="V34" s="4"/>
      <c r="W34" s="4"/>
      <c r="X34" s="4"/>
    </row>
    <row r="35" spans="1:24" x14ac:dyDescent="0.25">
      <c r="A35" s="185"/>
      <c r="B35" s="185"/>
      <c r="C35" s="185"/>
      <c r="D35" s="185"/>
      <c r="E35" s="185"/>
      <c r="F35" s="186"/>
      <c r="G35" s="186"/>
      <c r="H35" s="4"/>
      <c r="I35" s="4"/>
      <c r="J35" s="4"/>
      <c r="K35" s="4"/>
      <c r="L35" s="4"/>
      <c r="M35" s="4"/>
      <c r="N35" s="4"/>
      <c r="O35" s="4"/>
      <c r="P35" s="4"/>
      <c r="Q35" s="4"/>
      <c r="R35" s="4"/>
      <c r="S35" s="4"/>
      <c r="T35" s="4"/>
      <c r="U35" s="4"/>
      <c r="V35" s="4"/>
      <c r="W35" s="4"/>
      <c r="X35" s="4"/>
    </row>
    <row r="36" spans="1:24" x14ac:dyDescent="0.25">
      <c r="A36" s="185"/>
      <c r="B36" s="185"/>
      <c r="C36" s="260"/>
      <c r="D36" s="260"/>
      <c r="E36" s="185"/>
      <c r="F36" s="186"/>
      <c r="G36" s="186"/>
      <c r="H36" s="4"/>
      <c r="I36" s="4"/>
      <c r="J36" s="4"/>
      <c r="K36" s="4"/>
      <c r="L36" s="4"/>
      <c r="M36" s="4"/>
      <c r="N36" s="4"/>
      <c r="O36" s="4"/>
      <c r="P36" s="4"/>
      <c r="Q36" s="4"/>
      <c r="R36" s="4"/>
      <c r="S36" s="4"/>
      <c r="T36" s="4"/>
      <c r="U36" s="4"/>
      <c r="V36" s="4"/>
      <c r="W36" s="4"/>
      <c r="X36" s="4"/>
    </row>
    <row r="37" spans="1:24" x14ac:dyDescent="0.25">
      <c r="A37" s="185"/>
      <c r="B37" s="5"/>
      <c r="C37" s="260"/>
      <c r="D37" s="260"/>
      <c r="E37" s="5"/>
      <c r="F37" s="4"/>
      <c r="G37" s="4"/>
      <c r="H37" s="4"/>
      <c r="I37" s="4"/>
      <c r="J37" s="4"/>
      <c r="K37" s="4"/>
      <c r="L37" s="4"/>
      <c r="M37" s="4"/>
      <c r="N37" s="4"/>
      <c r="O37" s="4"/>
      <c r="P37" s="4"/>
      <c r="Q37" s="4"/>
      <c r="R37" s="4"/>
      <c r="S37" s="4"/>
      <c r="T37" s="4"/>
      <c r="U37" s="4"/>
      <c r="V37" s="4"/>
      <c r="W37" s="4"/>
      <c r="X37" s="4"/>
    </row>
    <row r="38" spans="1:24" x14ac:dyDescent="0.25">
      <c r="A38" s="5"/>
      <c r="B38" s="5"/>
      <c r="C38" s="5"/>
      <c r="D38" s="5"/>
      <c r="E38" s="5"/>
      <c r="F38" s="4"/>
      <c r="G38" s="4"/>
      <c r="H38" s="4"/>
      <c r="I38" s="4"/>
      <c r="J38" s="4"/>
      <c r="K38" s="4"/>
      <c r="L38" s="4"/>
      <c r="M38" s="4"/>
      <c r="N38" s="4"/>
      <c r="O38" s="4"/>
      <c r="P38" s="4"/>
      <c r="Q38" s="4"/>
      <c r="R38" s="4"/>
      <c r="S38" s="4"/>
      <c r="T38" s="4"/>
      <c r="U38" s="4"/>
      <c r="V38" s="4"/>
      <c r="W38" s="4"/>
      <c r="X38" s="4"/>
    </row>
    <row r="39" spans="1:24" x14ac:dyDescent="0.25">
      <c r="A39" s="5"/>
      <c r="B39" s="5"/>
      <c r="C39" s="5"/>
      <c r="D39" s="5"/>
      <c r="E39" s="5"/>
      <c r="F39" s="4"/>
      <c r="G39" s="4"/>
      <c r="H39" s="4"/>
      <c r="I39" s="4"/>
      <c r="J39" s="4"/>
      <c r="K39" s="4"/>
      <c r="L39" s="4"/>
      <c r="M39" s="4"/>
      <c r="N39" s="4"/>
      <c r="O39" s="4"/>
      <c r="P39" s="4"/>
      <c r="Q39" s="4"/>
      <c r="R39" s="4"/>
      <c r="S39" s="4"/>
      <c r="T39" s="4"/>
      <c r="U39" s="4"/>
      <c r="V39" s="4"/>
      <c r="W39" s="4"/>
      <c r="X39" s="4"/>
    </row>
    <row r="40" spans="1:24" x14ac:dyDescent="0.25">
      <c r="A40" s="5"/>
      <c r="B40" s="5"/>
      <c r="C40" s="5"/>
      <c r="D40" s="5"/>
      <c r="E40" s="5"/>
      <c r="F40" s="4"/>
      <c r="G40" s="4"/>
      <c r="H40" s="4"/>
      <c r="I40" s="4"/>
      <c r="J40" s="4"/>
      <c r="K40" s="4"/>
      <c r="L40" s="4"/>
      <c r="M40" s="4"/>
      <c r="N40" s="4"/>
      <c r="O40" s="4"/>
      <c r="P40" s="4"/>
      <c r="Q40" s="4"/>
      <c r="R40" s="4"/>
      <c r="S40" s="4"/>
      <c r="T40" s="4"/>
      <c r="U40" s="4"/>
      <c r="V40" s="4"/>
      <c r="W40" s="4"/>
      <c r="X40" s="4"/>
    </row>
    <row r="41" spans="1:24" x14ac:dyDescent="0.25">
      <c r="A41" s="5"/>
      <c r="B41" s="5"/>
      <c r="C41" s="5"/>
      <c r="D41" s="5"/>
      <c r="E41" s="5"/>
      <c r="F41" s="4"/>
      <c r="G41" s="4"/>
      <c r="H41" s="4"/>
      <c r="I41" s="4"/>
      <c r="J41" s="4"/>
      <c r="K41" s="4"/>
      <c r="L41" s="4"/>
      <c r="M41" s="4"/>
      <c r="N41" s="4"/>
      <c r="O41" s="4"/>
      <c r="P41" s="4"/>
      <c r="Q41" s="4"/>
      <c r="R41" s="4"/>
      <c r="S41" s="4"/>
      <c r="T41" s="4"/>
      <c r="U41" s="4"/>
      <c r="V41" s="4"/>
      <c r="W41" s="4"/>
      <c r="X41" s="4"/>
    </row>
    <row r="42" spans="1:24" x14ac:dyDescent="0.25">
      <c r="A42" s="5"/>
      <c r="B42" s="5"/>
      <c r="C42" s="5"/>
      <c r="D42" s="5"/>
      <c r="E42" s="5"/>
      <c r="F42" s="4"/>
      <c r="G42" s="4"/>
      <c r="H42" s="4"/>
      <c r="I42" s="4"/>
      <c r="J42" s="4"/>
      <c r="K42" s="4"/>
      <c r="L42" s="4"/>
      <c r="M42" s="4"/>
      <c r="N42" s="4"/>
      <c r="O42" s="4"/>
      <c r="P42" s="4"/>
      <c r="Q42" s="4"/>
      <c r="R42" s="4"/>
      <c r="S42" s="4"/>
      <c r="T42" s="4"/>
      <c r="U42" s="4"/>
      <c r="V42" s="4"/>
      <c r="W42" s="4"/>
      <c r="X42" s="4"/>
    </row>
    <row r="43" spans="1:24" x14ac:dyDescent="0.25">
      <c r="A43" s="5"/>
      <c r="B43" s="5"/>
      <c r="C43" s="5"/>
      <c r="D43" s="5"/>
      <c r="E43" s="5"/>
      <c r="F43" s="4"/>
      <c r="G43" s="4"/>
      <c r="H43" s="4"/>
      <c r="I43" s="4"/>
      <c r="J43" s="4"/>
      <c r="K43" s="4"/>
      <c r="L43" s="4"/>
      <c r="M43" s="4"/>
      <c r="N43" s="4"/>
      <c r="O43" s="4"/>
      <c r="P43" s="4"/>
      <c r="Q43" s="4"/>
      <c r="R43" s="4"/>
      <c r="S43" s="4"/>
      <c r="T43" s="4"/>
      <c r="U43" s="4"/>
      <c r="V43" s="4"/>
      <c r="W43" s="4"/>
      <c r="X43" s="4"/>
    </row>
    <row r="44" spans="1:24" x14ac:dyDescent="0.25">
      <c r="A44" s="5"/>
      <c r="B44" s="5"/>
      <c r="C44" s="5"/>
      <c r="D44" s="5"/>
      <c r="E44" s="5"/>
      <c r="F44" s="4"/>
      <c r="G44" s="4"/>
      <c r="H44" s="4"/>
      <c r="I44" s="4"/>
      <c r="J44" s="4"/>
      <c r="K44" s="4"/>
      <c r="L44" s="4"/>
      <c r="M44" s="4"/>
      <c r="N44" s="4"/>
      <c r="O44" s="4"/>
      <c r="P44" s="4"/>
      <c r="Q44" s="4"/>
      <c r="R44" s="4"/>
      <c r="S44" s="4"/>
      <c r="T44" s="4"/>
      <c r="U44" s="4"/>
      <c r="V44" s="4"/>
      <c r="W44" s="4"/>
      <c r="X44" s="4"/>
    </row>
    <row r="45" spans="1:24" x14ac:dyDescent="0.25">
      <c r="A45" s="5"/>
      <c r="B45" s="5"/>
      <c r="C45" s="5"/>
      <c r="D45" s="5"/>
      <c r="E45" s="5"/>
      <c r="F45" s="4"/>
      <c r="G45" s="4"/>
      <c r="H45" s="4"/>
      <c r="I45" s="4"/>
      <c r="J45" s="4"/>
      <c r="K45" s="4"/>
      <c r="L45" s="4"/>
      <c r="M45" s="4"/>
      <c r="N45" s="4"/>
      <c r="O45" s="4"/>
      <c r="P45" s="4"/>
      <c r="Q45" s="4"/>
      <c r="R45" s="4"/>
      <c r="S45" s="4"/>
      <c r="T45" s="4"/>
      <c r="U45" s="4"/>
      <c r="V45" s="4"/>
      <c r="W45" s="4"/>
      <c r="X45" s="4"/>
    </row>
    <row r="46" spans="1:24" x14ac:dyDescent="0.25">
      <c r="A46" s="5"/>
      <c r="B46" s="5"/>
      <c r="C46" s="5"/>
      <c r="D46" s="5"/>
      <c r="E46" s="5"/>
      <c r="F46" s="4"/>
      <c r="G46" s="4"/>
      <c r="H46" s="4"/>
      <c r="I46" s="4"/>
      <c r="J46" s="4"/>
      <c r="K46" s="4"/>
      <c r="L46" s="4"/>
      <c r="M46" s="4"/>
      <c r="N46" s="4"/>
      <c r="O46" s="4"/>
      <c r="P46" s="4"/>
      <c r="Q46" s="4"/>
      <c r="R46" s="4"/>
      <c r="S46" s="4"/>
      <c r="T46" s="4"/>
      <c r="U46" s="4"/>
      <c r="V46" s="4"/>
      <c r="W46" s="4"/>
      <c r="X46" s="4"/>
    </row>
    <row r="47" spans="1:24" x14ac:dyDescent="0.25">
      <c r="A47" s="5"/>
      <c r="B47" s="5"/>
      <c r="C47" s="5"/>
      <c r="D47" s="5"/>
      <c r="E47" s="5"/>
      <c r="F47" s="4"/>
      <c r="G47" s="4"/>
      <c r="H47" s="4"/>
      <c r="I47" s="4"/>
      <c r="J47" s="4"/>
      <c r="K47" s="4"/>
      <c r="L47" s="4"/>
      <c r="M47" s="4"/>
      <c r="N47" s="4"/>
      <c r="O47" s="4"/>
      <c r="P47" s="4"/>
      <c r="Q47" s="4"/>
      <c r="R47" s="4"/>
      <c r="S47" s="4"/>
      <c r="T47" s="4"/>
      <c r="U47" s="4"/>
      <c r="V47" s="4"/>
      <c r="W47" s="4"/>
      <c r="X47" s="4"/>
    </row>
    <row r="48" spans="1:24" x14ac:dyDescent="0.25">
      <c r="A48" s="5"/>
      <c r="B48" s="5"/>
      <c r="C48" s="5"/>
      <c r="D48" s="5"/>
      <c r="E48" s="5"/>
      <c r="F48" s="4"/>
      <c r="G48" s="4"/>
      <c r="H48" s="4"/>
      <c r="I48" s="4"/>
      <c r="J48" s="4"/>
      <c r="K48" s="4"/>
      <c r="L48" s="4"/>
      <c r="M48" s="4"/>
      <c r="N48" s="4"/>
      <c r="O48" s="4"/>
      <c r="P48" s="4"/>
      <c r="Q48" s="4"/>
      <c r="R48" s="4"/>
      <c r="S48" s="4"/>
      <c r="T48" s="4"/>
      <c r="U48" s="4"/>
      <c r="V48" s="4"/>
      <c r="W48" s="4"/>
      <c r="X48" s="4"/>
    </row>
    <row r="49" spans="1:24" x14ac:dyDescent="0.25">
      <c r="A49" s="5"/>
      <c r="B49" s="5"/>
      <c r="C49" s="5"/>
      <c r="D49" s="5"/>
      <c r="E49" s="5"/>
      <c r="F49" s="4"/>
      <c r="G49" s="4"/>
      <c r="H49" s="4"/>
      <c r="I49" s="4"/>
      <c r="J49" s="4"/>
      <c r="K49" s="4"/>
      <c r="L49" s="4"/>
      <c r="M49" s="4"/>
      <c r="N49" s="4"/>
      <c r="O49" s="4"/>
      <c r="P49" s="4"/>
      <c r="Q49" s="4"/>
      <c r="R49" s="4"/>
      <c r="S49" s="4"/>
      <c r="T49" s="4"/>
      <c r="U49" s="4"/>
      <c r="V49" s="4"/>
      <c r="W49" s="4"/>
      <c r="X49" s="4"/>
    </row>
    <row r="50" spans="1:24" x14ac:dyDescent="0.25">
      <c r="A50" s="5"/>
      <c r="B50" s="5"/>
      <c r="C50" s="5"/>
      <c r="D50" s="5"/>
      <c r="E50" s="5"/>
      <c r="F50" s="4"/>
      <c r="G50" s="4"/>
      <c r="H50" s="4"/>
      <c r="I50" s="4"/>
      <c r="J50" s="4"/>
      <c r="K50" s="4"/>
      <c r="L50" s="4"/>
      <c r="M50" s="4"/>
      <c r="N50" s="4"/>
      <c r="O50" s="4"/>
      <c r="P50" s="4"/>
      <c r="Q50" s="4"/>
      <c r="R50" s="4"/>
      <c r="S50" s="4"/>
      <c r="T50" s="4"/>
      <c r="U50" s="4"/>
      <c r="V50" s="4"/>
      <c r="W50" s="4"/>
      <c r="X50" s="4"/>
    </row>
    <row r="51" spans="1:24" x14ac:dyDescent="0.25">
      <c r="A51" s="5"/>
      <c r="B51" s="5"/>
      <c r="C51" s="5"/>
      <c r="D51" s="5"/>
      <c r="E51" s="5"/>
      <c r="F51" s="4"/>
      <c r="G51" s="4"/>
      <c r="H51" s="4"/>
      <c r="I51" s="4"/>
      <c r="J51" s="4"/>
      <c r="K51" s="4"/>
      <c r="L51" s="4"/>
      <c r="M51" s="4"/>
      <c r="N51" s="4"/>
      <c r="O51" s="4"/>
      <c r="P51" s="4"/>
      <c r="Q51" s="4"/>
      <c r="R51" s="4"/>
      <c r="S51" s="4"/>
      <c r="T51" s="4"/>
      <c r="U51" s="4"/>
      <c r="V51" s="4"/>
      <c r="W51" s="4"/>
      <c r="X51" s="4"/>
    </row>
    <row r="52" spans="1:24" x14ac:dyDescent="0.25">
      <c r="A52" s="5"/>
      <c r="B52" s="5"/>
      <c r="C52" s="5"/>
      <c r="D52" s="5"/>
      <c r="E52" s="5"/>
      <c r="F52" s="4"/>
      <c r="G52" s="4"/>
      <c r="H52" s="4"/>
      <c r="I52" s="4"/>
      <c r="J52" s="4"/>
      <c r="K52" s="4"/>
      <c r="L52" s="4"/>
      <c r="M52" s="4"/>
      <c r="N52" s="4"/>
      <c r="O52" s="4"/>
      <c r="P52" s="4"/>
      <c r="Q52" s="4"/>
      <c r="R52" s="4"/>
      <c r="S52" s="4"/>
      <c r="T52" s="4"/>
      <c r="U52" s="4"/>
      <c r="V52" s="4"/>
      <c r="W52" s="4"/>
      <c r="X52" s="4"/>
    </row>
    <row r="53" spans="1:24" x14ac:dyDescent="0.25">
      <c r="A53" s="5"/>
      <c r="B53" s="5"/>
      <c r="C53" s="5"/>
      <c r="D53" s="5"/>
      <c r="E53" s="5"/>
      <c r="F53" s="4"/>
      <c r="G53" s="4"/>
      <c r="H53" s="4"/>
      <c r="I53" s="4"/>
      <c r="J53" s="4"/>
      <c r="K53" s="4"/>
      <c r="L53" s="4"/>
      <c r="M53" s="4"/>
      <c r="N53" s="4"/>
      <c r="O53" s="4"/>
      <c r="P53" s="4"/>
      <c r="Q53" s="4"/>
      <c r="R53" s="4"/>
      <c r="S53" s="4"/>
      <c r="T53" s="4"/>
      <c r="U53" s="4"/>
      <c r="V53" s="4"/>
      <c r="W53" s="4"/>
      <c r="X53" s="4"/>
    </row>
    <row r="54" spans="1:24" x14ac:dyDescent="0.25">
      <c r="A54" s="5"/>
      <c r="B54" s="5"/>
      <c r="C54" s="5"/>
      <c r="D54" s="5"/>
      <c r="E54" s="5"/>
      <c r="F54" s="4"/>
      <c r="G54" s="4"/>
      <c r="H54" s="4"/>
      <c r="I54" s="4"/>
      <c r="J54" s="4"/>
      <c r="K54" s="4"/>
      <c r="L54" s="4"/>
      <c r="M54" s="4"/>
      <c r="N54" s="4"/>
      <c r="O54" s="4"/>
      <c r="P54" s="4"/>
      <c r="Q54" s="4"/>
      <c r="R54" s="4"/>
      <c r="S54" s="4"/>
      <c r="T54" s="4"/>
      <c r="U54" s="4"/>
      <c r="V54" s="4"/>
      <c r="W54" s="4"/>
      <c r="X54" s="4"/>
    </row>
    <row r="55" spans="1:24" x14ac:dyDescent="0.25">
      <c r="A55" s="5"/>
      <c r="B55" s="5"/>
      <c r="C55" s="5"/>
      <c r="D55" s="5"/>
      <c r="E55" s="5"/>
      <c r="F55" s="4"/>
      <c r="G55" s="4"/>
      <c r="H55" s="4"/>
      <c r="I55" s="4"/>
      <c r="J55" s="4"/>
      <c r="K55" s="4"/>
      <c r="L55" s="4"/>
      <c r="M55" s="4"/>
      <c r="N55" s="4"/>
      <c r="O55" s="4"/>
      <c r="P55" s="4"/>
      <c r="Q55" s="4"/>
      <c r="R55" s="4"/>
      <c r="S55" s="4"/>
      <c r="T55" s="4"/>
      <c r="U55" s="4"/>
      <c r="V55" s="4"/>
      <c r="W55" s="4"/>
      <c r="X55" s="4"/>
    </row>
    <row r="56" spans="1:24" x14ac:dyDescent="0.25">
      <c r="A56" s="5"/>
      <c r="B56" s="5"/>
      <c r="C56" s="5"/>
      <c r="D56" s="5"/>
      <c r="E56" s="5"/>
      <c r="F56" s="4"/>
      <c r="G56" s="4"/>
      <c r="H56" s="4"/>
      <c r="I56" s="4"/>
      <c r="J56" s="4"/>
      <c r="K56" s="4"/>
      <c r="L56" s="4"/>
      <c r="M56" s="4"/>
      <c r="N56" s="4"/>
      <c r="O56" s="4"/>
      <c r="P56" s="4"/>
      <c r="Q56" s="4"/>
      <c r="R56" s="4"/>
      <c r="S56" s="4"/>
      <c r="T56" s="4"/>
      <c r="U56" s="4"/>
      <c r="V56" s="4"/>
      <c r="W56" s="4"/>
      <c r="X56" s="4"/>
    </row>
    <row r="57" spans="1:24" x14ac:dyDescent="0.25">
      <c r="A57" s="5"/>
      <c r="B57" s="5"/>
      <c r="C57" s="5"/>
      <c r="D57" s="5"/>
      <c r="E57" s="5"/>
      <c r="F57" s="4"/>
      <c r="G57" s="4"/>
      <c r="H57" s="4"/>
      <c r="I57" s="4"/>
      <c r="J57" s="4"/>
      <c r="K57" s="4"/>
      <c r="L57" s="4"/>
      <c r="M57" s="4"/>
      <c r="N57" s="4"/>
      <c r="O57" s="4"/>
      <c r="P57" s="4"/>
      <c r="Q57" s="4"/>
      <c r="R57" s="4"/>
      <c r="S57" s="4"/>
      <c r="T57" s="4"/>
      <c r="U57" s="4"/>
      <c r="V57" s="4"/>
      <c r="W57" s="4"/>
      <c r="X57" s="4"/>
    </row>
    <row r="58" spans="1:24" x14ac:dyDescent="0.25">
      <c r="A58" s="5"/>
      <c r="B58" s="5"/>
      <c r="C58" s="5"/>
      <c r="D58" s="5"/>
      <c r="E58" s="5"/>
      <c r="F58" s="4"/>
      <c r="G58" s="4"/>
      <c r="H58" s="4"/>
      <c r="I58" s="4"/>
      <c r="J58" s="4"/>
      <c r="K58" s="4"/>
      <c r="L58" s="4"/>
      <c r="M58" s="4"/>
      <c r="N58" s="4"/>
      <c r="O58" s="4"/>
      <c r="P58" s="4"/>
      <c r="Q58" s="4"/>
      <c r="R58" s="4"/>
      <c r="S58" s="4"/>
      <c r="T58" s="4"/>
      <c r="U58" s="4"/>
      <c r="V58" s="4"/>
      <c r="W58" s="4"/>
      <c r="X58" s="4"/>
    </row>
    <row r="59" spans="1:24" x14ac:dyDescent="0.25">
      <c r="A59" s="5"/>
      <c r="B59" s="5"/>
      <c r="C59" s="5"/>
      <c r="D59" s="5"/>
      <c r="E59" s="5"/>
      <c r="F59" s="4"/>
      <c r="G59" s="4"/>
      <c r="H59" s="4"/>
      <c r="I59" s="4"/>
      <c r="J59" s="4"/>
      <c r="K59" s="4"/>
      <c r="L59" s="4"/>
      <c r="M59" s="4"/>
      <c r="N59" s="4"/>
      <c r="O59" s="4"/>
      <c r="P59" s="4"/>
      <c r="Q59" s="4"/>
      <c r="R59" s="4"/>
      <c r="S59" s="4"/>
      <c r="T59" s="4"/>
      <c r="U59" s="4"/>
      <c r="V59" s="4"/>
      <c r="W59" s="4"/>
      <c r="X59" s="4"/>
    </row>
    <row r="60" spans="1:24" x14ac:dyDescent="0.25">
      <c r="A60" s="5"/>
      <c r="B60" s="5"/>
      <c r="C60" s="5"/>
      <c r="D60" s="5"/>
      <c r="E60" s="5"/>
      <c r="F60" s="4"/>
      <c r="G60" s="4"/>
      <c r="H60" s="4"/>
      <c r="I60" s="4"/>
      <c r="J60" s="4"/>
      <c r="K60" s="4"/>
      <c r="L60" s="4"/>
      <c r="M60" s="4"/>
      <c r="N60" s="4"/>
      <c r="O60" s="4"/>
      <c r="P60" s="4"/>
      <c r="Q60" s="4"/>
      <c r="R60" s="4"/>
      <c r="S60" s="4"/>
      <c r="T60" s="4"/>
      <c r="U60" s="4"/>
      <c r="V60" s="4"/>
      <c r="W60" s="4"/>
      <c r="X60" s="4"/>
    </row>
    <row r="61" spans="1:24" x14ac:dyDescent="0.25">
      <c r="A61" s="5"/>
      <c r="B61" s="5"/>
      <c r="C61" s="5"/>
      <c r="D61" s="5"/>
      <c r="E61" s="5"/>
      <c r="F61" s="4"/>
      <c r="G61" s="4"/>
      <c r="H61" s="4"/>
      <c r="I61" s="4"/>
      <c r="J61" s="4"/>
      <c r="K61" s="4"/>
      <c r="L61" s="4"/>
      <c r="M61" s="4"/>
      <c r="N61" s="4"/>
      <c r="O61" s="4"/>
      <c r="P61" s="4"/>
      <c r="Q61" s="4"/>
      <c r="R61" s="4"/>
      <c r="S61" s="4"/>
      <c r="T61" s="4"/>
      <c r="U61" s="4"/>
      <c r="V61" s="4"/>
      <c r="W61" s="4"/>
      <c r="X61" s="4"/>
    </row>
    <row r="62" spans="1:24" x14ac:dyDescent="0.25">
      <c r="A62" s="5"/>
      <c r="B62" s="5"/>
      <c r="C62" s="5"/>
      <c r="D62" s="5"/>
      <c r="E62" s="5"/>
      <c r="F62" s="4"/>
      <c r="G62" s="4"/>
      <c r="H62" s="4"/>
      <c r="I62" s="4"/>
      <c r="J62" s="4"/>
      <c r="K62" s="4"/>
      <c r="L62" s="4"/>
      <c r="M62" s="4"/>
      <c r="N62" s="4"/>
      <c r="O62" s="4"/>
      <c r="P62" s="4"/>
      <c r="Q62" s="4"/>
      <c r="R62" s="4"/>
      <c r="S62" s="4"/>
      <c r="T62" s="4"/>
      <c r="U62" s="4"/>
      <c r="V62" s="4"/>
      <c r="W62" s="4"/>
      <c r="X62" s="4"/>
    </row>
    <row r="63" spans="1:24" x14ac:dyDescent="0.25">
      <c r="A63" s="5"/>
      <c r="B63" s="5"/>
      <c r="C63" s="5"/>
      <c r="D63" s="5"/>
      <c r="E63" s="5"/>
      <c r="F63" s="4"/>
      <c r="G63" s="4"/>
      <c r="H63" s="4"/>
      <c r="I63" s="4"/>
      <c r="J63" s="4"/>
      <c r="K63" s="4"/>
      <c r="L63" s="4"/>
      <c r="M63" s="4"/>
      <c r="N63" s="4"/>
      <c r="O63" s="4"/>
      <c r="P63" s="4"/>
      <c r="Q63" s="4"/>
      <c r="R63" s="4"/>
      <c r="S63" s="4"/>
      <c r="T63" s="4"/>
      <c r="U63" s="4"/>
      <c r="V63" s="4"/>
      <c r="W63" s="4"/>
      <c r="X63" s="4"/>
    </row>
    <row r="64" spans="1:24" x14ac:dyDescent="0.25">
      <c r="A64" s="5"/>
      <c r="B64" s="5"/>
      <c r="C64" s="5"/>
      <c r="D64" s="5"/>
      <c r="E64" s="5"/>
      <c r="F64" s="4"/>
      <c r="G64" s="4"/>
      <c r="H64" s="4"/>
      <c r="I64" s="4"/>
      <c r="J64" s="4"/>
      <c r="K64" s="4"/>
      <c r="L64" s="4"/>
      <c r="M64" s="4"/>
      <c r="N64" s="4"/>
      <c r="O64" s="4"/>
      <c r="P64" s="4"/>
      <c r="Q64" s="4"/>
      <c r="R64" s="4"/>
      <c r="S64" s="4"/>
      <c r="T64" s="4"/>
      <c r="U64" s="4"/>
      <c r="V64" s="4"/>
      <c r="W64" s="4"/>
      <c r="X64" s="4"/>
    </row>
    <row r="65" spans="1:24" x14ac:dyDescent="0.25">
      <c r="A65" s="5"/>
      <c r="B65" s="5"/>
      <c r="C65" s="5"/>
      <c r="D65" s="5"/>
      <c r="E65" s="5"/>
      <c r="F65" s="4"/>
      <c r="G65" s="4"/>
      <c r="H65" s="4"/>
      <c r="I65" s="4"/>
      <c r="J65" s="4"/>
      <c r="K65" s="4"/>
      <c r="L65" s="4"/>
      <c r="M65" s="4"/>
      <c r="N65" s="4"/>
      <c r="O65" s="4"/>
      <c r="P65" s="4"/>
      <c r="Q65" s="4"/>
      <c r="R65" s="4"/>
      <c r="S65" s="4"/>
      <c r="T65" s="4"/>
      <c r="U65" s="4"/>
      <c r="V65" s="4"/>
      <c r="W65" s="4"/>
      <c r="X65" s="4"/>
    </row>
    <row r="66" spans="1:24" x14ac:dyDescent="0.25">
      <c r="A66" s="5"/>
      <c r="B66" s="5"/>
      <c r="C66" s="5"/>
      <c r="D66" s="5"/>
      <c r="E66" s="5"/>
      <c r="F66" s="4"/>
      <c r="G66" s="4"/>
      <c r="H66" s="4"/>
      <c r="I66" s="4"/>
      <c r="J66" s="4"/>
      <c r="K66" s="4"/>
      <c r="L66" s="4"/>
      <c r="M66" s="4"/>
      <c r="N66" s="4"/>
      <c r="O66" s="4"/>
      <c r="P66" s="4"/>
      <c r="Q66" s="4"/>
      <c r="R66" s="4"/>
      <c r="S66" s="4"/>
      <c r="T66" s="4"/>
      <c r="U66" s="4"/>
      <c r="V66" s="4"/>
      <c r="W66" s="4"/>
      <c r="X66" s="4"/>
    </row>
    <row r="67" spans="1:24" x14ac:dyDescent="0.25">
      <c r="A67" s="5"/>
      <c r="B67" s="5"/>
      <c r="C67" s="5"/>
      <c r="D67" s="5"/>
      <c r="E67" s="5"/>
      <c r="F67" s="4"/>
      <c r="G67" s="4"/>
      <c r="H67" s="4"/>
      <c r="I67" s="4"/>
      <c r="J67" s="4"/>
      <c r="K67" s="4"/>
      <c r="L67" s="4"/>
      <c r="M67" s="4"/>
      <c r="N67" s="4"/>
      <c r="O67" s="4"/>
      <c r="P67" s="4"/>
      <c r="Q67" s="4"/>
      <c r="R67" s="4"/>
      <c r="S67" s="4"/>
      <c r="T67" s="4"/>
      <c r="U67" s="4"/>
      <c r="V67" s="4"/>
      <c r="W67" s="4"/>
      <c r="X67" s="4"/>
    </row>
    <row r="68" spans="1:24" x14ac:dyDescent="0.25">
      <c r="A68" s="5"/>
      <c r="B68" s="5"/>
      <c r="C68" s="5"/>
      <c r="D68" s="5"/>
      <c r="E68" s="5"/>
      <c r="F68" s="4"/>
      <c r="G68" s="4"/>
      <c r="H68" s="4"/>
      <c r="I68" s="4"/>
      <c r="J68" s="4"/>
      <c r="K68" s="4"/>
      <c r="L68" s="4"/>
      <c r="M68" s="4"/>
      <c r="N68" s="4"/>
      <c r="O68" s="4"/>
      <c r="P68" s="4"/>
      <c r="Q68" s="4"/>
      <c r="R68" s="4"/>
      <c r="S68" s="4"/>
      <c r="T68" s="4"/>
      <c r="U68" s="4"/>
      <c r="V68" s="4"/>
      <c r="W68" s="4"/>
      <c r="X68" s="4"/>
    </row>
    <row r="69" spans="1:24" x14ac:dyDescent="0.25">
      <c r="A69" s="5"/>
      <c r="B69" s="5"/>
      <c r="C69" s="5"/>
      <c r="D69" s="5"/>
      <c r="E69" s="5"/>
      <c r="F69" s="4"/>
      <c r="G69" s="4"/>
      <c r="H69" s="4"/>
      <c r="I69" s="4"/>
      <c r="J69" s="4"/>
      <c r="K69" s="4"/>
      <c r="L69" s="4"/>
      <c r="M69" s="4"/>
      <c r="N69" s="4"/>
      <c r="O69" s="4"/>
      <c r="P69" s="4"/>
      <c r="Q69" s="4"/>
      <c r="R69" s="4"/>
      <c r="S69" s="4"/>
      <c r="T69" s="4"/>
      <c r="U69" s="4"/>
      <c r="V69" s="4"/>
      <c r="W69" s="4"/>
      <c r="X69" s="4"/>
    </row>
    <row r="70" spans="1:24" x14ac:dyDescent="0.25">
      <c r="A70" s="5"/>
      <c r="B70" s="5"/>
      <c r="C70" s="5"/>
      <c r="D70" s="5"/>
      <c r="E70" s="5"/>
      <c r="F70" s="4"/>
      <c r="G70" s="4"/>
      <c r="H70" s="4"/>
      <c r="I70" s="4"/>
      <c r="J70" s="4"/>
      <c r="K70" s="4"/>
      <c r="L70" s="4"/>
      <c r="M70" s="4"/>
      <c r="N70" s="4"/>
      <c r="O70" s="4"/>
      <c r="P70" s="4"/>
      <c r="Q70" s="4"/>
      <c r="R70" s="4"/>
      <c r="S70" s="4"/>
      <c r="T70" s="4"/>
      <c r="U70" s="4"/>
      <c r="V70" s="4"/>
      <c r="W70" s="4"/>
      <c r="X70" s="4"/>
    </row>
    <row r="71" spans="1:24" x14ac:dyDescent="0.25">
      <c r="A71" s="5"/>
      <c r="B71" s="5"/>
      <c r="C71" s="5"/>
      <c r="D71" s="5"/>
      <c r="E71" s="5"/>
      <c r="F71" s="4"/>
      <c r="G71" s="4"/>
      <c r="H71" s="4"/>
      <c r="I71" s="4"/>
      <c r="J71" s="4"/>
      <c r="K71" s="4"/>
      <c r="L71" s="4"/>
      <c r="M71" s="4"/>
      <c r="N71" s="4"/>
      <c r="O71" s="4"/>
      <c r="P71" s="4"/>
      <c r="Q71" s="4"/>
      <c r="R71" s="4"/>
      <c r="S71" s="4"/>
      <c r="T71" s="4"/>
      <c r="U71" s="4"/>
      <c r="V71" s="4"/>
      <c r="W71" s="4"/>
      <c r="X71" s="4"/>
    </row>
  </sheetData>
  <sheetProtection algorithmName="SHA-512" hashValue="iFs3xH9EVfWp9Dc0qiyKLaPy7v/SsxXQj3vp2t28N4m4T7hMCffPPFz0D1wkJ9lnj+XbHfRQnag4eyg/9AlHmg==" saltValue="eQenZ/g1EvM+safrrIwvlg==" spinCount="100000" sheet="1" objects="1" scenarios="1" selectLockedCells="1" selectUnlockedCells="1"/>
  <mergeCells count="22">
    <mergeCell ref="C10:D10"/>
    <mergeCell ref="C11:D11"/>
    <mergeCell ref="C12:D12"/>
    <mergeCell ref="C13:D13"/>
    <mergeCell ref="C14:D14"/>
    <mergeCell ref="C15:D15"/>
    <mergeCell ref="C16:D16"/>
    <mergeCell ref="C18:D18"/>
    <mergeCell ref="C19:D19"/>
    <mergeCell ref="C20:D20"/>
    <mergeCell ref="C21:D21"/>
    <mergeCell ref="C22:D22"/>
    <mergeCell ref="C23:D23"/>
    <mergeCell ref="C24:D24"/>
    <mergeCell ref="C26:D26"/>
    <mergeCell ref="C32:D32"/>
    <mergeCell ref="C36:D37"/>
    <mergeCell ref="C27:D27"/>
    <mergeCell ref="C28:D28"/>
    <mergeCell ref="C29:D29"/>
    <mergeCell ref="C30:D30"/>
    <mergeCell ref="C31:D31"/>
  </mergeCells>
  <pageMargins left="0.25" right="0.25" top="0.75" bottom="0.75" header="0.511811023622047" footer="0.511811023622047"/>
  <pageSetup paperSize="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Button 3">
              <controlPr defaultSize="0" print="0" autoFill="0" autoPict="0" altText="GENERAR INFORME">
                <anchor moveWithCells="1">
                  <from>
                    <xdr:col>1</xdr:col>
                    <xdr:colOff>3962400</xdr:colOff>
                    <xdr:row>34</xdr:row>
                    <xdr:rowOff>171450</xdr:rowOff>
                  </from>
                  <to>
                    <xdr:col>4</xdr:col>
                    <xdr:colOff>19050</xdr:colOff>
                    <xdr:row>37</xdr:row>
                    <xdr:rowOff>57150</xdr:rowOff>
                  </to>
                </anchor>
              </controlPr>
            </control>
          </mc:Choice>
        </mc:AlternateContent>
        <mc:AlternateContent xmlns:mc="http://schemas.openxmlformats.org/markup-compatibility/2006">
          <mc:Choice Requires="x14">
            <control shapeId="2052" r:id="rId5" name="Button 4">
              <controlPr defaultSize="0" print="0" autoFill="0" autoPict="0" altText="GENERAR INFORME">
                <anchor moveWithCells="1">
                  <from>
                    <xdr:col>1</xdr:col>
                    <xdr:colOff>4953000</xdr:colOff>
                    <xdr:row>34</xdr:row>
                    <xdr:rowOff>209550</xdr:rowOff>
                  </from>
                  <to>
                    <xdr:col>4</xdr:col>
                    <xdr:colOff>38100</xdr:colOff>
                    <xdr:row>37</xdr:row>
                    <xdr:rowOff>95250</xdr:rowOff>
                  </to>
                </anchor>
              </controlPr>
            </control>
          </mc:Choice>
        </mc:AlternateContent>
        <mc:AlternateContent xmlns:mc="http://schemas.openxmlformats.org/markup-compatibility/2006">
          <mc:Choice Requires="x14">
            <control shapeId="2053" r:id="rId6" name="Button 5">
              <controlPr defaultSize="0" print="0" autoFill="0" autoPict="0" altText="GENERAR INFORME">
                <anchor moveWithCells="1">
                  <from>
                    <xdr:col>1</xdr:col>
                    <xdr:colOff>3962400</xdr:colOff>
                    <xdr:row>34</xdr:row>
                    <xdr:rowOff>171450</xdr:rowOff>
                  </from>
                  <to>
                    <xdr:col>4</xdr:col>
                    <xdr:colOff>19050</xdr:colOff>
                    <xdr:row>37</xdr:row>
                    <xdr:rowOff>57150</xdr:rowOff>
                  </to>
                </anchor>
              </controlPr>
            </control>
          </mc:Choice>
        </mc:AlternateContent>
        <mc:AlternateContent xmlns:mc="http://schemas.openxmlformats.org/markup-compatibility/2006">
          <mc:Choice Requires="x14">
            <control shapeId="2054" r:id="rId7" name="Button 6">
              <controlPr defaultSize="0" print="0" autoFill="0" autoPict="0" altText="GENERAR INFORME">
                <anchor moveWithCells="1">
                  <from>
                    <xdr:col>1</xdr:col>
                    <xdr:colOff>5276850</xdr:colOff>
                    <xdr:row>34</xdr:row>
                    <xdr:rowOff>228600</xdr:rowOff>
                  </from>
                  <to>
                    <xdr:col>4</xdr:col>
                    <xdr:colOff>38100</xdr:colOff>
                    <xdr:row>37</xdr:row>
                    <xdr:rowOff>95250</xdr:rowOff>
                  </to>
                </anchor>
              </controlPr>
            </control>
          </mc:Choice>
        </mc:AlternateContent>
        <mc:AlternateContent xmlns:mc="http://schemas.openxmlformats.org/markup-compatibility/2006">
          <mc:Choice Requires="x14">
            <control shapeId="2055" r:id="rId8" name="Button 7">
              <controlPr defaultSize="0" print="0" autoFill="0" autoPict="0" altText="GENERAR INFORME">
                <anchor moveWithCells="1">
                  <from>
                    <xdr:col>1</xdr:col>
                    <xdr:colOff>2971800</xdr:colOff>
                    <xdr:row>34</xdr:row>
                    <xdr:rowOff>133350</xdr:rowOff>
                  </from>
                  <to>
                    <xdr:col>4</xdr:col>
                    <xdr:colOff>19050</xdr:colOff>
                    <xdr:row>37</xdr:row>
                    <xdr:rowOff>57150</xdr:rowOff>
                  </to>
                </anchor>
              </controlPr>
            </control>
          </mc:Choice>
        </mc:AlternateContent>
        <mc:AlternateContent xmlns:mc="http://schemas.openxmlformats.org/markup-compatibility/2006">
          <mc:Choice Requires="x14">
            <control shapeId="2056" r:id="rId9" name="Button 8">
              <controlPr defaultSize="0" print="0" autoFill="0" autoPict="0" altText="GENERAR INFORME">
                <anchor moveWithCells="1">
                  <from>
                    <xdr:col>1</xdr:col>
                    <xdr:colOff>4953000</xdr:colOff>
                    <xdr:row>34</xdr:row>
                    <xdr:rowOff>219075</xdr:rowOff>
                  </from>
                  <to>
                    <xdr:col>4</xdr:col>
                    <xdr:colOff>28575</xdr:colOff>
                    <xdr:row>37</xdr:row>
                    <xdr:rowOff>76200</xdr:rowOff>
                  </to>
                </anchor>
              </controlPr>
            </control>
          </mc:Choice>
        </mc:AlternateContent>
        <mc:AlternateContent xmlns:mc="http://schemas.openxmlformats.org/markup-compatibility/2006">
          <mc:Choice Requires="x14">
            <control shapeId="2057" r:id="rId10" name="Button 9">
              <controlPr defaultSize="0" print="0" autoFill="0" autoPict="0" altText="GENERAR INFORME">
                <anchor moveWithCells="1">
                  <from>
                    <xdr:col>1</xdr:col>
                    <xdr:colOff>3962400</xdr:colOff>
                    <xdr:row>34</xdr:row>
                    <xdr:rowOff>171450</xdr:rowOff>
                  </from>
                  <to>
                    <xdr:col>4</xdr:col>
                    <xdr:colOff>19050</xdr:colOff>
                    <xdr:row>37</xdr:row>
                    <xdr:rowOff>57150</xdr:rowOff>
                  </to>
                </anchor>
              </controlPr>
            </control>
          </mc:Choice>
        </mc:AlternateContent>
        <mc:AlternateContent xmlns:mc="http://schemas.openxmlformats.org/markup-compatibility/2006">
          <mc:Choice Requires="x14">
            <control shapeId="2058" r:id="rId11" name="Button 10">
              <controlPr defaultSize="0" print="0" autoFill="0" autoPict="0" altText="GENERAR INFORME">
                <anchor moveWithCells="1">
                  <from>
                    <xdr:col>1</xdr:col>
                    <xdr:colOff>3962400</xdr:colOff>
                    <xdr:row>34</xdr:row>
                    <xdr:rowOff>171450</xdr:rowOff>
                  </from>
                  <to>
                    <xdr:col>4</xdr:col>
                    <xdr:colOff>19050</xdr:colOff>
                    <xdr:row>37</xdr:row>
                    <xdr:rowOff>57150</xdr:rowOff>
                  </to>
                </anchor>
              </controlPr>
            </control>
          </mc:Choice>
        </mc:AlternateContent>
        <mc:AlternateContent xmlns:mc="http://schemas.openxmlformats.org/markup-compatibility/2006">
          <mc:Choice Requires="x14">
            <control shapeId="2059" r:id="rId12" name="Button 11">
              <controlPr defaultSize="0" print="0" autoFill="0" autoPict="0" altText="GENERAR INFORME">
                <anchor moveWithCells="1">
                  <from>
                    <xdr:col>1</xdr:col>
                    <xdr:colOff>3962400</xdr:colOff>
                    <xdr:row>34</xdr:row>
                    <xdr:rowOff>171450</xdr:rowOff>
                  </from>
                  <to>
                    <xdr:col>4</xdr:col>
                    <xdr:colOff>19050</xdr:colOff>
                    <xdr:row>37</xdr:row>
                    <xdr:rowOff>57150</xdr:rowOff>
                  </to>
                </anchor>
              </controlPr>
            </control>
          </mc:Choice>
        </mc:AlternateContent>
        <mc:AlternateContent xmlns:mc="http://schemas.openxmlformats.org/markup-compatibility/2006">
          <mc:Choice Requires="x14">
            <control shapeId="2060" r:id="rId13" name="Button 12">
              <controlPr defaultSize="0" print="0" autoFill="0" autoPict="0" altText="GENERAR INFORME">
                <anchor moveWithCells="1">
                  <from>
                    <xdr:col>1</xdr:col>
                    <xdr:colOff>3962400</xdr:colOff>
                    <xdr:row>34</xdr:row>
                    <xdr:rowOff>171450</xdr:rowOff>
                  </from>
                  <to>
                    <xdr:col>4</xdr:col>
                    <xdr:colOff>19050</xdr:colOff>
                    <xdr:row>37</xdr:row>
                    <xdr:rowOff>57150</xdr:rowOff>
                  </to>
                </anchor>
              </controlPr>
            </control>
          </mc:Choice>
        </mc:AlternateContent>
        <mc:AlternateContent xmlns:mc="http://schemas.openxmlformats.org/markup-compatibility/2006">
          <mc:Choice Requires="x14">
            <control shapeId="2061" r:id="rId14" name="Button 13">
              <controlPr defaultSize="0" print="0" autoFill="0" autoPict="0" altText="GENERAR INFORME">
                <anchor moveWithCells="1">
                  <from>
                    <xdr:col>1</xdr:col>
                    <xdr:colOff>4953000</xdr:colOff>
                    <xdr:row>34</xdr:row>
                    <xdr:rowOff>219075</xdr:rowOff>
                  </from>
                  <to>
                    <xdr:col>4</xdr:col>
                    <xdr:colOff>28575</xdr:colOff>
                    <xdr:row>37</xdr:row>
                    <xdr:rowOff>76200</xdr:rowOff>
                  </to>
                </anchor>
              </controlPr>
            </control>
          </mc:Choice>
        </mc:AlternateContent>
        <mc:AlternateContent xmlns:mc="http://schemas.openxmlformats.org/markup-compatibility/2006">
          <mc:Choice Requires="x14">
            <control shapeId="2062" r:id="rId15" name="Button 14">
              <controlPr defaultSize="0" print="0" autoFill="0" autoPict="0" altText="GENERAR INFORME">
                <anchor moveWithCells="1">
                  <from>
                    <xdr:col>1</xdr:col>
                    <xdr:colOff>3962400</xdr:colOff>
                    <xdr:row>34</xdr:row>
                    <xdr:rowOff>171450</xdr:rowOff>
                  </from>
                  <to>
                    <xdr:col>4</xdr:col>
                    <xdr:colOff>19050</xdr:colOff>
                    <xdr:row>37</xdr:row>
                    <xdr:rowOff>57150</xdr:rowOff>
                  </to>
                </anchor>
              </controlPr>
            </control>
          </mc:Choice>
        </mc:AlternateContent>
        <mc:AlternateContent xmlns:mc="http://schemas.openxmlformats.org/markup-compatibility/2006">
          <mc:Choice Requires="x14">
            <control shapeId="2063" r:id="rId16" name="Button 15">
              <controlPr defaultSize="0" print="0" autoFill="0" autoPict="0" altText="GENERAR INFORME">
                <anchor moveWithCells="1">
                  <from>
                    <xdr:col>1</xdr:col>
                    <xdr:colOff>3962400</xdr:colOff>
                    <xdr:row>34</xdr:row>
                    <xdr:rowOff>171450</xdr:rowOff>
                  </from>
                  <to>
                    <xdr:col>4</xdr:col>
                    <xdr:colOff>19050</xdr:colOff>
                    <xdr:row>37</xdr:row>
                    <xdr:rowOff>57150</xdr:rowOff>
                  </to>
                </anchor>
              </controlPr>
            </control>
          </mc:Choice>
        </mc:AlternateContent>
        <mc:AlternateContent xmlns:mc="http://schemas.openxmlformats.org/markup-compatibility/2006">
          <mc:Choice Requires="x14">
            <control shapeId="2064" r:id="rId17" name="Button 16">
              <controlPr defaultSize="0" print="0" autoFill="0" autoPict="0" altText="GENERAR INFORME">
                <anchor moveWithCells="1">
                  <from>
                    <xdr:col>1</xdr:col>
                    <xdr:colOff>3962400</xdr:colOff>
                    <xdr:row>34</xdr:row>
                    <xdr:rowOff>171450</xdr:rowOff>
                  </from>
                  <to>
                    <xdr:col>4</xdr:col>
                    <xdr:colOff>19050</xdr:colOff>
                    <xdr:row>37</xdr:row>
                    <xdr:rowOff>57150</xdr:rowOff>
                  </to>
                </anchor>
              </controlPr>
            </control>
          </mc:Choice>
        </mc:AlternateContent>
        <mc:AlternateContent xmlns:mc="http://schemas.openxmlformats.org/markup-compatibility/2006">
          <mc:Choice Requires="x14">
            <control shapeId="2065" r:id="rId18" name="Button 17">
              <controlPr defaultSize="0" print="0" autoFill="0" autoPict="0" altText="GENERAR INFORME">
                <anchor moveWithCells="1">
                  <from>
                    <xdr:col>1</xdr:col>
                    <xdr:colOff>3962400</xdr:colOff>
                    <xdr:row>34</xdr:row>
                    <xdr:rowOff>171450</xdr:rowOff>
                  </from>
                  <to>
                    <xdr:col>4</xdr:col>
                    <xdr:colOff>19050</xdr:colOff>
                    <xdr:row>37</xdr:row>
                    <xdr:rowOff>57150</xdr:rowOff>
                  </to>
                </anchor>
              </controlPr>
            </control>
          </mc:Choice>
        </mc:AlternateContent>
        <mc:AlternateContent xmlns:mc="http://schemas.openxmlformats.org/markup-compatibility/2006">
          <mc:Choice Requires="x14">
            <control shapeId="2066" r:id="rId19" name="Button 18">
              <controlPr defaultSize="0" print="0" autoFill="0" autoPict="0" altText="GENERAR INFORME">
                <anchor moveWithCells="1">
                  <from>
                    <xdr:col>1</xdr:col>
                    <xdr:colOff>3962400</xdr:colOff>
                    <xdr:row>34</xdr:row>
                    <xdr:rowOff>171450</xdr:rowOff>
                  </from>
                  <to>
                    <xdr:col>4</xdr:col>
                    <xdr:colOff>19050</xdr:colOff>
                    <xdr:row>37</xdr:row>
                    <xdr:rowOff>57150</xdr:rowOff>
                  </to>
                </anchor>
              </controlPr>
            </control>
          </mc:Choice>
        </mc:AlternateContent>
        <mc:AlternateContent xmlns:mc="http://schemas.openxmlformats.org/markup-compatibility/2006">
          <mc:Choice Requires="x14">
            <control shapeId="2067" r:id="rId20" name="Button 19">
              <controlPr defaultSize="0" print="0" autoFill="0" autoPict="0" altText="GENERAR INFORME">
                <anchor moveWithCells="1">
                  <from>
                    <xdr:col>1</xdr:col>
                    <xdr:colOff>3962400</xdr:colOff>
                    <xdr:row>34</xdr:row>
                    <xdr:rowOff>171450</xdr:rowOff>
                  </from>
                  <to>
                    <xdr:col>4</xdr:col>
                    <xdr:colOff>19050</xdr:colOff>
                    <xdr:row>37</xdr:row>
                    <xdr:rowOff>57150</xdr:rowOff>
                  </to>
                </anchor>
              </controlPr>
            </control>
          </mc:Choice>
        </mc:AlternateContent>
        <mc:AlternateContent xmlns:mc="http://schemas.openxmlformats.org/markup-compatibility/2006">
          <mc:Choice Requires="x14">
            <control shapeId="2068" r:id="rId21" name="Button 20">
              <controlPr defaultSize="0" print="0" autoFill="0" autoPict="0" altText="GENERAR INFORME">
                <anchor moveWithCells="1">
                  <from>
                    <xdr:col>1</xdr:col>
                    <xdr:colOff>3962400</xdr:colOff>
                    <xdr:row>34</xdr:row>
                    <xdr:rowOff>171450</xdr:rowOff>
                  </from>
                  <to>
                    <xdr:col>4</xdr:col>
                    <xdr:colOff>19050</xdr:colOff>
                    <xdr:row>37</xdr:row>
                    <xdr:rowOff>57150</xdr:rowOff>
                  </to>
                </anchor>
              </controlPr>
            </control>
          </mc:Choice>
        </mc:AlternateContent>
        <mc:AlternateContent xmlns:mc="http://schemas.openxmlformats.org/markup-compatibility/2006">
          <mc:Choice Requires="x14">
            <control shapeId="2069" r:id="rId22" name="Button 21">
              <controlPr defaultSize="0" print="0" autoFill="0" autoPict="0" altText="GENERAR INFORME">
                <anchor moveWithCells="1">
                  <from>
                    <xdr:col>1</xdr:col>
                    <xdr:colOff>3962400</xdr:colOff>
                    <xdr:row>34</xdr:row>
                    <xdr:rowOff>171450</xdr:rowOff>
                  </from>
                  <to>
                    <xdr:col>4</xdr:col>
                    <xdr:colOff>19050</xdr:colOff>
                    <xdr:row>37</xdr:row>
                    <xdr:rowOff>57150</xdr:rowOff>
                  </to>
                </anchor>
              </controlPr>
            </control>
          </mc:Choice>
        </mc:AlternateContent>
        <mc:AlternateContent xmlns:mc="http://schemas.openxmlformats.org/markup-compatibility/2006">
          <mc:Choice Requires="x14">
            <control shapeId="2070" r:id="rId23" name="Button 22">
              <controlPr defaultSize="0" print="0" autoFill="0" autoPict="0" altText="GENERAR INFORME">
                <anchor moveWithCells="1">
                  <from>
                    <xdr:col>1</xdr:col>
                    <xdr:colOff>3962400</xdr:colOff>
                    <xdr:row>34</xdr:row>
                    <xdr:rowOff>171450</xdr:rowOff>
                  </from>
                  <to>
                    <xdr:col>4</xdr:col>
                    <xdr:colOff>19050</xdr:colOff>
                    <xdr:row>37</xdr:row>
                    <xdr:rowOff>57150</xdr:rowOff>
                  </to>
                </anchor>
              </controlPr>
            </control>
          </mc:Choice>
        </mc:AlternateContent>
        <mc:AlternateContent xmlns:mc="http://schemas.openxmlformats.org/markup-compatibility/2006">
          <mc:Choice Requires="x14">
            <control shapeId="2071" r:id="rId24" name="Button 23">
              <controlPr defaultSize="0" print="0" autoFill="0" autoPict="0" altText="GENERAR INFORME">
                <anchor moveWithCells="1">
                  <from>
                    <xdr:col>1</xdr:col>
                    <xdr:colOff>3962400</xdr:colOff>
                    <xdr:row>34</xdr:row>
                    <xdr:rowOff>171450</xdr:rowOff>
                  </from>
                  <to>
                    <xdr:col>4</xdr:col>
                    <xdr:colOff>19050</xdr:colOff>
                    <xdr:row>37</xdr:row>
                    <xdr:rowOff>57150</xdr:rowOff>
                  </to>
                </anchor>
              </controlPr>
            </control>
          </mc:Choice>
        </mc:AlternateContent>
        <mc:AlternateContent xmlns:mc="http://schemas.openxmlformats.org/markup-compatibility/2006">
          <mc:Choice Requires="x14">
            <control shapeId="2072" r:id="rId25" name="Button 24">
              <controlPr defaultSize="0" print="0" autoFill="0" autoPict="0" altText="GENERAR INFORME">
                <anchor moveWithCells="1">
                  <from>
                    <xdr:col>1</xdr:col>
                    <xdr:colOff>4953000</xdr:colOff>
                    <xdr:row>34</xdr:row>
                    <xdr:rowOff>219075</xdr:rowOff>
                  </from>
                  <to>
                    <xdr:col>4</xdr:col>
                    <xdr:colOff>28575</xdr:colOff>
                    <xdr:row>37</xdr:row>
                    <xdr:rowOff>76200</xdr:rowOff>
                  </to>
                </anchor>
              </controlPr>
            </control>
          </mc:Choice>
        </mc:AlternateContent>
        <mc:AlternateContent xmlns:mc="http://schemas.openxmlformats.org/markup-compatibility/2006">
          <mc:Choice Requires="x14">
            <control shapeId="2073" r:id="rId26" name="Button 25">
              <controlPr defaultSize="0" print="0" autoFill="0" autoPict="0" altText="GENERAR INFORME">
                <anchor moveWithCells="1">
                  <from>
                    <xdr:col>1</xdr:col>
                    <xdr:colOff>3962400</xdr:colOff>
                    <xdr:row>34</xdr:row>
                    <xdr:rowOff>171450</xdr:rowOff>
                  </from>
                  <to>
                    <xdr:col>4</xdr:col>
                    <xdr:colOff>19050</xdr:colOff>
                    <xdr:row>37</xdr:row>
                    <xdr:rowOff>57150</xdr:rowOff>
                  </to>
                </anchor>
              </controlPr>
            </control>
          </mc:Choice>
        </mc:AlternateContent>
        <mc:AlternateContent xmlns:mc="http://schemas.openxmlformats.org/markup-compatibility/2006">
          <mc:Choice Requires="x14">
            <control shapeId="2074" r:id="rId27" name="Button 26">
              <controlPr defaultSize="0" print="0" autoFill="0" autoPict="0" altText="GENERAR INFORME">
                <anchor moveWithCells="1">
                  <from>
                    <xdr:col>1</xdr:col>
                    <xdr:colOff>3962400</xdr:colOff>
                    <xdr:row>34</xdr:row>
                    <xdr:rowOff>171450</xdr:rowOff>
                  </from>
                  <to>
                    <xdr:col>4</xdr:col>
                    <xdr:colOff>19050</xdr:colOff>
                    <xdr:row>37</xdr:row>
                    <xdr:rowOff>57150</xdr:rowOff>
                  </to>
                </anchor>
              </controlPr>
            </control>
          </mc:Choice>
        </mc:AlternateContent>
        <mc:AlternateContent xmlns:mc="http://schemas.openxmlformats.org/markup-compatibility/2006">
          <mc:Choice Requires="x14">
            <control shapeId="2075" r:id="rId28" name="Button 5">
              <controlPr defaultSize="0" print="0" autoFill="0" autoPict="0" altText="GENERAR INFORME">
                <anchor moveWithCells="1">
                  <from>
                    <xdr:col>1</xdr:col>
                    <xdr:colOff>3962400</xdr:colOff>
                    <xdr:row>34</xdr:row>
                    <xdr:rowOff>171450</xdr:rowOff>
                  </from>
                  <to>
                    <xdr:col>4</xdr:col>
                    <xdr:colOff>19050</xdr:colOff>
                    <xdr:row>37</xdr:row>
                    <xdr:rowOff>57150</xdr:rowOff>
                  </to>
                </anchor>
              </controlPr>
            </control>
          </mc:Choice>
        </mc:AlternateContent>
        <mc:AlternateContent xmlns:mc="http://schemas.openxmlformats.org/markup-compatibility/2006">
          <mc:Choice Requires="x14">
            <control shapeId="2076" r:id="rId29" name="Button 28">
              <controlPr defaultSize="0" print="0" autoFill="0" autoPict="0" altText="GENERAR INFORME">
                <anchor moveWithCells="1">
                  <from>
                    <xdr:col>1</xdr:col>
                    <xdr:colOff>3962400</xdr:colOff>
                    <xdr:row>34</xdr:row>
                    <xdr:rowOff>171450</xdr:rowOff>
                  </from>
                  <to>
                    <xdr:col>4</xdr:col>
                    <xdr:colOff>19050</xdr:colOff>
                    <xdr:row>37</xdr:row>
                    <xdr:rowOff>57150</xdr:rowOff>
                  </to>
                </anchor>
              </controlPr>
            </control>
          </mc:Choice>
        </mc:AlternateContent>
        <mc:AlternateContent xmlns:mc="http://schemas.openxmlformats.org/markup-compatibility/2006">
          <mc:Choice Requires="x14">
            <control shapeId="2077" r:id="rId30" name="Button 29">
              <controlPr defaultSize="0" print="0" autoFill="0" autoPict="0" altText="GENERAR INFORME">
                <anchor moveWithCells="1">
                  <from>
                    <xdr:col>1</xdr:col>
                    <xdr:colOff>3962400</xdr:colOff>
                    <xdr:row>34</xdr:row>
                    <xdr:rowOff>171450</xdr:rowOff>
                  </from>
                  <to>
                    <xdr:col>4</xdr:col>
                    <xdr:colOff>19050</xdr:colOff>
                    <xdr:row>37</xdr:row>
                    <xdr:rowOff>57150</xdr:rowOff>
                  </to>
                </anchor>
              </controlPr>
            </control>
          </mc:Choice>
        </mc:AlternateContent>
        <mc:AlternateContent xmlns:mc="http://schemas.openxmlformats.org/markup-compatibility/2006">
          <mc:Choice Requires="x14">
            <control shapeId="1001" r:id="rId31" name="Button -23">
              <controlPr defaultSize="0" print="0" autoFill="0" autoPict="0" altText="GENERAR INFORME">
                <anchor moveWithCells="1">
                  <from>
                    <xdr:col>1</xdr:col>
                    <xdr:colOff>3962400</xdr:colOff>
                    <xdr:row>34</xdr:row>
                    <xdr:rowOff>171450</xdr:rowOff>
                  </from>
                  <to>
                    <xdr:col>4</xdr:col>
                    <xdr:colOff>19050</xdr:colOff>
                    <xdr:row>37</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66</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Instrucciones de Uso</vt:lpstr>
      <vt:lpstr>Introducción de Datos</vt:lpstr>
      <vt:lpstr>Comentarios ítems</vt:lpstr>
      <vt:lpstr>Tablas-Tiempos</vt:lpstr>
      <vt:lpstr>Resumen de Datos</vt:lpstr>
      <vt:lpstr>RESULTADOS</vt:lpstr>
      <vt:lpstr>RESULTADOS!Área_de_impresión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Guerrero Alcalde, Rafael</dc:creator>
  <dc:description/>
  <cp:lastModifiedBy>Fernandez Lara, Alvaro Antonio</cp:lastModifiedBy>
  <cp:revision>4</cp:revision>
  <cp:lastPrinted>2026-06-05T09:33:20Z</cp:lastPrinted>
  <dcterms:created xsi:type="dcterms:W3CDTF">2015-06-05T18:19:34Z</dcterms:created>
  <dcterms:modified xsi:type="dcterms:W3CDTF">2026-06-10T12:24:35Z</dcterms:modified>
  <dc:language>es-ES</dc:language>
</cp:coreProperties>
</file>